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60" activeTab="1"/>
  </bookViews>
  <sheets>
    <sheet name="กรอกข้อมูล" sheetId="1" r:id="rId1"/>
    <sheet name="หน้า 1" sheetId="2" r:id="rId2"/>
    <sheet name="หน้า2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<sst xmlns="http://schemas.openxmlformats.org/spreadsheetml/2006/main" count="127" uniqueCount="114">
  <si>
    <t>วิทยาลัยเกษตรและเทคโนโลยีตาก</t>
  </si>
  <si>
    <t>ลำดับที่</t>
  </si>
  <si>
    <t>ชื่อ</t>
  </si>
  <si>
    <t>สกุล</t>
  </si>
  <si>
    <t>รวมเรียน</t>
  </si>
  <si>
    <t>ผลการเรียน</t>
  </si>
  <si>
    <t>แบบบันทึกผลการเรียน และประเมินผล</t>
  </si>
  <si>
    <t>วิทยาลัยเกษตรและเทคโนโลยีตาก  สำนักงานคณะกรรมการการอาชีวศึกษา  กระทรวงศึกษาธิการ</t>
  </si>
  <si>
    <t>เสนอ  ผู้อำนวยการวิทยาลัยเกษตรและเทคโนโลยีตาก</t>
  </si>
  <si>
    <t xml:space="preserve">        ตามที่วิทยาลัยฯ มอบหมายให้ดำเนินการสอนในวิชานี้นั้น บัดนี้ได้ดำเนินการสอน และทำการประเมินผลการเรียนของนักเรียน นักศึกษา ในวิชานี้เสร็จเรียบร้อยแล้ว ดังปรากฏผลรายละเอียดต่อไปนี้</t>
  </si>
  <si>
    <t>เกรด</t>
  </si>
  <si>
    <t>รวม</t>
  </si>
  <si>
    <t xml:space="preserve">    ขาดเรียนไม่มีสิทธิ์สอบ (ขร.)</t>
  </si>
  <si>
    <t xml:space="preserve">    ไม่สมบูรณ์ (มส.)</t>
  </si>
  <si>
    <t xml:space="preserve">    ขาดสอบ (ขส.)</t>
  </si>
  <si>
    <t xml:space="preserve">    ทุจริตในการสอบ (ท.)</t>
  </si>
  <si>
    <t>พิจารณาแล้วเห็นสมควรอนุมัติผลการเรียนได้</t>
  </si>
  <si>
    <t>แก้ 0</t>
  </si>
  <si>
    <t xml:space="preserve">    ขาดปฏิบัติ (ขป.)</t>
  </si>
  <si>
    <t>ต่ำกว่า 50</t>
  </si>
  <si>
    <t>ต่ำกว่า  60</t>
  </si>
  <si>
    <t>55  -  59</t>
  </si>
  <si>
    <t>50  -  54</t>
  </si>
  <si>
    <t>60  -  64</t>
  </si>
  <si>
    <t>65  -  69</t>
  </si>
  <si>
    <t>70  -  74</t>
  </si>
  <si>
    <t>75  -  79</t>
  </si>
  <si>
    <t>80  -  100</t>
  </si>
  <si>
    <t>80  -  84</t>
  </si>
  <si>
    <t>85  -  89</t>
  </si>
  <si>
    <t>90  -  100</t>
  </si>
  <si>
    <t>อัตราส่วนคะแนน     คะแนนเก็บ    คะแนนสอบ</t>
  </si>
  <si>
    <t>ทบ. :  ปฏิบัติ          ระหว่างภาค     ปลายภาค</t>
  </si>
  <si>
    <t>ทฤษฎีล้วน</t>
  </si>
  <si>
    <t>ปฏิบัติล้วน</t>
  </si>
  <si>
    <t>ความเห็นหัวหน้างานวัดผลและประเมินผล</t>
  </si>
  <si>
    <t>............../...................../..........................</t>
  </si>
  <si>
    <t>2 : 2 ,  2 : 3</t>
  </si>
  <si>
    <t>1 : 4,   1 : 5</t>
  </si>
  <si>
    <t>80  /  20</t>
  </si>
  <si>
    <t>60  /  40</t>
  </si>
  <si>
    <t>1 :  2 , 1 :  3            70                  30         1 : 4   ,   1 : 5(ทักษะ)     70  /  30</t>
  </si>
  <si>
    <t xml:space="preserve">          พิจารณาแล้วเห็นชอบตามที่เสนอ</t>
  </si>
  <si>
    <t xml:space="preserve"> (      )  อนุมัติ     (     )  ไม่อนุมัติ</t>
  </si>
  <si>
    <t>เดือน</t>
  </si>
  <si>
    <t>วันที่</t>
  </si>
  <si>
    <t>คะแนนระหว่างเรียน</t>
  </si>
  <si>
    <t>สัปดาห์ที่</t>
  </si>
  <si>
    <t>จำนวนคาบ</t>
  </si>
  <si>
    <t xml:space="preserve">         สกุล</t>
  </si>
  <si>
    <t>จำนวน (คน)</t>
  </si>
  <si>
    <t>คะแนน (โครงการ)</t>
  </si>
  <si>
    <t>คะแนน (วิชาทั่วไป)</t>
  </si>
  <si>
    <t>ชื่อ                   -</t>
  </si>
  <si>
    <t xml:space="preserve">   จึงเรียนมาเพื่อโปรดพิจารณาอนุมัติ</t>
  </si>
  <si>
    <t xml:space="preserve">   ความเห็นรองผู้อำนวยการ ฝ่ายวิชาการ</t>
  </si>
  <si>
    <t xml:space="preserve">   ความเห็นผู้อำนวยการ</t>
  </si>
  <si>
    <t>ลงชื่อ.........................................................................</t>
  </si>
  <si>
    <t xml:space="preserve">       ลงชื่อ.......................................................................ครูผู้สอน</t>
  </si>
  <si>
    <t>ลงชื่อ..........................................................................</t>
  </si>
  <si>
    <t>................../........................./....................</t>
  </si>
  <si>
    <t>ลงชื่อ.......................................................................</t>
  </si>
  <si>
    <t>.................../...................../..........................</t>
  </si>
  <si>
    <t>ลงชื่อ....................................................................</t>
  </si>
  <si>
    <t>คะแนนสอบปลายภาค</t>
  </si>
  <si>
    <t>รวมคะแนนทั้งสิ้น</t>
  </si>
  <si>
    <t>แก้0(สอบแก้ตัว)</t>
  </si>
  <si>
    <t>แก้มส(ไม่สมบูรณ์)</t>
  </si>
  <si>
    <t>จิตพิสัย</t>
  </si>
  <si>
    <t>งานมอบหมาย</t>
  </si>
  <si>
    <t>(นางสุวิมล  ปันนาง)</t>
  </si>
  <si>
    <t>ภาคเรียนที่</t>
  </si>
  <si>
    <t>รหัสวิชา</t>
  </si>
  <si>
    <t>ชื่อวิชา</t>
  </si>
  <si>
    <t>หน่วยกิต</t>
  </si>
  <si>
    <t>ชั้น</t>
  </si>
  <si>
    <t>ประเภทวิชา</t>
  </si>
  <si>
    <t>สาขาวิชา</t>
  </si>
  <si>
    <t>สาขางาน</t>
  </si>
  <si>
    <t>เวลาเรียนเต็ม</t>
  </si>
  <si>
    <t>ครูผู้สอน</t>
  </si>
  <si>
    <t xml:space="preserve">       .............../................../.......................</t>
  </si>
  <si>
    <t xml:space="preserve">เวลาเรียน 80%     </t>
  </si>
  <si>
    <t>(     /    ) ภาคใน</t>
  </si>
  <si>
    <t>นายชยันต์  วราโภค</t>
  </si>
  <si>
    <t>ปลายภาค</t>
  </si>
  <si>
    <t>รวมทั้งหมด</t>
  </si>
  <si>
    <t>แก้0</t>
  </si>
  <si>
    <t>แก้ มส.</t>
  </si>
  <si>
    <t>(          ) ภาคนอก</t>
  </si>
  <si>
    <t>คะแนน</t>
  </si>
  <si>
    <t>การเรียนต่อสัปดาห์ สัปดาห์ละ</t>
  </si>
  <si>
    <t>ปีการศึกษา</t>
  </si>
  <si>
    <t>แผนกวิชา</t>
  </si>
  <si>
    <t>ธุรกิจเกษตร</t>
  </si>
  <si>
    <t>หัวหน้าแผนกวิชา</t>
  </si>
  <si>
    <t>งาน</t>
  </si>
  <si>
    <t>2001-2001</t>
  </si>
  <si>
    <t>คอมพิวเตอร์และสารสนเทศเพื่องานอาชีพ</t>
  </si>
  <si>
    <t>ปวช.1</t>
  </si>
  <si>
    <t>นางสุปัญญา ทาหะพรหม</t>
  </si>
  <si>
    <t>พาณิชยกรรม</t>
  </si>
  <si>
    <t>บัญชี</t>
  </si>
  <si>
    <t>การบัญชี</t>
  </si>
  <si>
    <t>วิชาปรับพื้นฐานวิชาชีพ ผลการเรียน 1 ขึ้นไป ผ่าน บันทึก "ผ"</t>
  </si>
  <si>
    <t>(นายเจริญ เชื้อเมืองพาน)</t>
  </si>
  <si>
    <t>พ.ค.</t>
  </si>
  <si>
    <t>มิ.ย.</t>
  </si>
  <si>
    <t>ก.ค.</t>
  </si>
  <si>
    <t>ส.ค.</t>
  </si>
  <si>
    <t>ก.ย.</t>
  </si>
  <si>
    <t>ข</t>
  </si>
  <si>
    <t>ขส</t>
  </si>
  <si>
    <t>วิชากิจกรรม (ใส่1)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</si>
</sst>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70000]d/m/yy;@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"/>
  </numFmts>
  <fonts count="8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2.5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9"/>
      <color indexed="8"/>
      <name val="Tahoma"/>
      <family val="2"/>
    </font>
    <font>
      <sz val="10"/>
      <color indexed="8"/>
      <name val="Tahoma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3"/>
      <color indexed="8"/>
      <name val="TH SarabunPSK"/>
      <family val="2"/>
    </font>
    <font>
      <b/>
      <sz val="9"/>
      <color indexed="8"/>
      <name val="TH SarabunPSK"/>
      <family val="2"/>
    </font>
    <font>
      <b/>
      <sz val="11.5"/>
      <color indexed="8"/>
      <name val="TH SarabunPSK"/>
      <family val="2"/>
    </font>
    <font>
      <b/>
      <sz val="12.5"/>
      <color indexed="8"/>
      <name val="TH SarabunPSK"/>
      <family val="2"/>
    </font>
    <font>
      <sz val="10"/>
      <color indexed="8"/>
      <name val="TH SarabunPSK"/>
      <family val="2"/>
    </font>
    <font>
      <b/>
      <sz val="13"/>
      <color indexed="8"/>
      <name val="TH SarabunPSK"/>
      <family val="2"/>
    </font>
    <font>
      <sz val="12.5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9"/>
      <color theme="1"/>
      <name val="Calibri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1"/>
      <color theme="1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sz val="10"/>
      <color theme="1"/>
      <name val="TH SarabunPSK"/>
      <family val="2"/>
    </font>
    <font>
      <b/>
      <sz val="13"/>
      <color theme="1"/>
      <name val="TH SarabunPSK"/>
      <family val="2"/>
    </font>
    <font>
      <b/>
      <sz val="12.5"/>
      <color theme="1"/>
      <name val="TH SarabunPSK"/>
      <family val="2"/>
    </font>
    <font>
      <sz val="12.5"/>
      <color theme="1"/>
      <name val="TH SarabunPSK"/>
      <family val="2"/>
    </font>
    <font>
      <sz val="10"/>
      <color theme="1"/>
      <name val="Calibri"/>
      <family val="2"/>
    </font>
    <font>
      <b/>
      <sz val="12"/>
      <color theme="1"/>
      <name val="TH SarabunPSK"/>
      <family val="2"/>
    </font>
    <font>
      <b/>
      <sz val="20"/>
      <color theme="1"/>
      <name val="TH SarabunPSK"/>
      <family val="2"/>
    </font>
    <font>
      <b/>
      <sz val="9"/>
      <color theme="1"/>
      <name val="TH SarabunPSK"/>
      <family val="2"/>
    </font>
    <font>
      <b/>
      <sz val="11.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Alignment="1">
      <alignment horizontal="left"/>
    </xf>
    <xf numFmtId="0" fontId="6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1" fillId="0" borderId="18" xfId="0" applyFont="1" applyBorder="1" applyAlignment="1">
      <alignment/>
    </xf>
    <xf numFmtId="0" fontId="0" fillId="0" borderId="19" xfId="0" applyBorder="1" applyAlignment="1">
      <alignment/>
    </xf>
    <xf numFmtId="0" fontId="61" fillId="0" borderId="20" xfId="0" applyFont="1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/>
    </xf>
    <xf numFmtId="0" fontId="61" fillId="0" borderId="23" xfId="0" applyFont="1" applyBorder="1" applyAlignment="1">
      <alignment/>
    </xf>
    <xf numFmtId="0" fontId="61" fillId="0" borderId="24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/>
    </xf>
    <xf numFmtId="0" fontId="61" fillId="0" borderId="11" xfId="0" applyFont="1" applyBorder="1" applyAlignment="1">
      <alignment/>
    </xf>
    <xf numFmtId="0" fontId="61" fillId="0" borderId="13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1" fillId="0" borderId="31" xfId="0" applyFont="1" applyBorder="1" applyAlignment="1">
      <alignment/>
    </xf>
    <xf numFmtId="0" fontId="61" fillId="0" borderId="32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61" fillId="0" borderId="40" xfId="0" applyFont="1" applyBorder="1" applyAlignment="1">
      <alignment horizontal="center"/>
    </xf>
    <xf numFmtId="0" fontId="61" fillId="0" borderId="41" xfId="0" applyFont="1" applyBorder="1" applyAlignment="1">
      <alignment horizontal="center"/>
    </xf>
    <xf numFmtId="0" fontId="61" fillId="0" borderId="42" xfId="0" applyFont="1" applyBorder="1" applyAlignment="1">
      <alignment horizontal="center"/>
    </xf>
    <xf numFmtId="0" fontId="0" fillId="0" borderId="0" xfId="0" applyAlignment="1">
      <alignment horizontal="left"/>
    </xf>
    <xf numFmtId="0" fontId="62" fillId="0" borderId="0" xfId="0" applyFont="1" applyAlignment="1">
      <alignment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right" vertical="center"/>
    </xf>
    <xf numFmtId="0" fontId="63" fillId="0" borderId="0" xfId="0" applyFont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3" fillId="0" borderId="43" xfId="0" applyFont="1" applyBorder="1" applyAlignment="1">
      <alignment/>
    </xf>
    <xf numFmtId="0" fontId="66" fillId="0" borderId="44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3" fillId="0" borderId="0" xfId="0" applyFont="1" applyAlignment="1">
      <alignment/>
    </xf>
    <xf numFmtId="0" fontId="67" fillId="0" borderId="44" xfId="0" applyFont="1" applyBorder="1" applyAlignment="1">
      <alignment/>
    </xf>
    <xf numFmtId="0" fontId="67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10" xfId="0" applyFont="1" applyBorder="1" applyAlignment="1">
      <alignment horizontal="center"/>
    </xf>
    <xf numFmtId="2" fontId="66" fillId="0" borderId="10" xfId="0" applyNumberFormat="1" applyFont="1" applyBorder="1" applyAlignment="1">
      <alignment horizontal="center"/>
    </xf>
    <xf numFmtId="1" fontId="66" fillId="0" borderId="1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1" fontId="66" fillId="0" borderId="45" xfId="0" applyNumberFormat="1" applyFont="1" applyBorder="1" applyAlignment="1">
      <alignment horizontal="center"/>
    </xf>
    <xf numFmtId="0" fontId="66" fillId="0" borderId="10" xfId="0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6" fillId="0" borderId="0" xfId="0" applyFont="1" applyAlignment="1">
      <alignment horizontal="center"/>
    </xf>
    <xf numFmtId="0" fontId="69" fillId="0" borderId="10" xfId="0" applyFont="1" applyBorder="1" applyAlignment="1">
      <alignment horizontal="center" vertical="center"/>
    </xf>
    <xf numFmtId="0" fontId="66" fillId="0" borderId="46" xfId="0" applyFont="1" applyBorder="1" applyAlignment="1">
      <alignment vertical="center"/>
    </xf>
    <xf numFmtId="0" fontId="66" fillId="0" borderId="47" xfId="0" applyFont="1" applyBorder="1" applyAlignment="1">
      <alignment vertical="center"/>
    </xf>
    <xf numFmtId="0" fontId="70" fillId="0" borderId="10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/>
    </xf>
    <xf numFmtId="0" fontId="66" fillId="0" borderId="43" xfId="0" applyFont="1" applyBorder="1" applyAlignment="1">
      <alignment horizontal="left" vertical="center"/>
    </xf>
    <xf numFmtId="0" fontId="71" fillId="0" borderId="43" xfId="0" applyFont="1" applyBorder="1" applyAlignment="1">
      <alignment horizontal="right" vertical="center"/>
    </xf>
    <xf numFmtId="0" fontId="66" fillId="0" borderId="16" xfId="0" applyFont="1" applyBorder="1" applyAlignment="1">
      <alignment vertical="center"/>
    </xf>
    <xf numFmtId="0" fontId="71" fillId="0" borderId="48" xfId="0" applyFont="1" applyBorder="1" applyAlignment="1">
      <alignment horizontal="right" vertical="center"/>
    </xf>
    <xf numFmtId="0" fontId="69" fillId="0" borderId="49" xfId="0" applyFont="1" applyBorder="1" applyAlignment="1">
      <alignment vertical="center"/>
    </xf>
    <xf numFmtId="0" fontId="69" fillId="0" borderId="50" xfId="0" applyFont="1" applyBorder="1" applyAlignment="1">
      <alignment vertical="center"/>
    </xf>
    <xf numFmtId="0" fontId="72" fillId="0" borderId="10" xfId="0" applyFont="1" applyBorder="1" applyAlignment="1">
      <alignment horizontal="center" vertical="center" shrinkToFit="1"/>
    </xf>
    <xf numFmtId="0" fontId="67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0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74" fillId="0" borderId="54" xfId="0" applyFont="1" applyBorder="1" applyAlignment="1">
      <alignment horizontal="center" vertical="center"/>
    </xf>
    <xf numFmtId="0" fontId="74" fillId="0" borderId="55" xfId="0" applyFont="1" applyBorder="1" applyAlignment="1">
      <alignment horizontal="center" vertical="center"/>
    </xf>
    <xf numFmtId="0" fontId="74" fillId="0" borderId="56" xfId="0" applyFont="1" applyBorder="1" applyAlignment="1">
      <alignment horizontal="center" vertical="center"/>
    </xf>
    <xf numFmtId="0" fontId="74" fillId="0" borderId="57" xfId="0" applyFont="1" applyBorder="1" applyAlignment="1">
      <alignment horizontal="center" vertical="center" shrinkToFit="1"/>
    </xf>
    <xf numFmtId="0" fontId="73" fillId="0" borderId="58" xfId="0" applyFont="1" applyBorder="1" applyAlignment="1">
      <alignment vertical="center"/>
    </xf>
    <xf numFmtId="0" fontId="74" fillId="0" borderId="58" xfId="0" applyFont="1" applyBorder="1" applyAlignment="1">
      <alignment vertical="center"/>
    </xf>
    <xf numFmtId="0" fontId="74" fillId="0" borderId="59" xfId="0" applyFont="1" applyBorder="1" applyAlignment="1">
      <alignment vertical="center"/>
    </xf>
    <xf numFmtId="0" fontId="70" fillId="0" borderId="56" xfId="0" applyFont="1" applyBorder="1" applyAlignment="1">
      <alignment horizontal="center" vertical="center"/>
    </xf>
    <xf numFmtId="0" fontId="70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74" fillId="0" borderId="63" xfId="0" applyFont="1" applyBorder="1" applyAlignment="1">
      <alignment horizontal="center" vertical="center"/>
    </xf>
    <xf numFmtId="0" fontId="74" fillId="0" borderId="64" xfId="0" applyFont="1" applyBorder="1" applyAlignment="1">
      <alignment horizontal="center" vertical="center"/>
    </xf>
    <xf numFmtId="0" fontId="74" fillId="0" borderId="60" xfId="0" applyFont="1" applyBorder="1" applyAlignment="1">
      <alignment horizontal="center" vertical="center"/>
    </xf>
    <xf numFmtId="0" fontId="74" fillId="0" borderId="63" xfId="0" applyFont="1" applyBorder="1" applyAlignment="1">
      <alignment horizontal="center" vertical="center" shrinkToFit="1"/>
    </xf>
    <xf numFmtId="0" fontId="73" fillId="0" borderId="64" xfId="0" applyFont="1" applyBorder="1" applyAlignment="1">
      <alignment vertical="center"/>
    </xf>
    <xf numFmtId="0" fontId="74" fillId="0" borderId="65" xfId="0" applyFont="1" applyBorder="1" applyAlignment="1">
      <alignment vertical="center"/>
    </xf>
    <xf numFmtId="0" fontId="74" fillId="0" borderId="66" xfId="0" applyFont="1" applyBorder="1" applyAlignment="1">
      <alignment vertical="center"/>
    </xf>
    <xf numFmtId="0" fontId="75" fillId="0" borderId="19" xfId="0" applyFont="1" applyBorder="1" applyAlignment="1">
      <alignment horizontal="center" textRotation="90"/>
    </xf>
    <xf numFmtId="0" fontId="75" fillId="0" borderId="10" xfId="0" applyFont="1" applyBorder="1" applyAlignment="1">
      <alignment horizontal="center" textRotation="90"/>
    </xf>
    <xf numFmtId="0" fontId="75" fillId="0" borderId="25" xfId="0" applyFont="1" applyBorder="1" applyAlignment="1">
      <alignment horizontal="center" textRotation="90"/>
    </xf>
    <xf numFmtId="0" fontId="75" fillId="0" borderId="11" xfId="0" applyFont="1" applyBorder="1" applyAlignment="1">
      <alignment horizontal="center" textRotation="90"/>
    </xf>
    <xf numFmtId="0" fontId="75" fillId="0" borderId="26" xfId="0" applyFont="1" applyBorder="1" applyAlignment="1">
      <alignment horizontal="center" textRotation="90"/>
    </xf>
    <xf numFmtId="0" fontId="75" fillId="0" borderId="27" xfId="0" applyFont="1" applyBorder="1" applyAlignment="1">
      <alignment horizontal="center" textRotation="90"/>
    </xf>
    <xf numFmtId="0" fontId="75" fillId="0" borderId="38" xfId="0" applyFont="1" applyBorder="1" applyAlignment="1">
      <alignment horizontal="center" textRotation="90"/>
    </xf>
    <xf numFmtId="0" fontId="75" fillId="0" borderId="67" xfId="0" applyFont="1" applyBorder="1" applyAlignment="1">
      <alignment horizontal="center" textRotation="90"/>
    </xf>
    <xf numFmtId="0" fontId="75" fillId="0" borderId="68" xfId="0" applyFont="1" applyBorder="1" applyAlignment="1">
      <alignment horizontal="center" textRotation="90"/>
    </xf>
    <xf numFmtId="0" fontId="75" fillId="0" borderId="40" xfId="0" applyFont="1" applyBorder="1" applyAlignment="1">
      <alignment horizontal="center" textRotation="90"/>
    </xf>
    <xf numFmtId="0" fontId="75" fillId="0" borderId="69" xfId="0" applyFont="1" applyBorder="1" applyAlignment="1">
      <alignment horizontal="center" textRotation="90"/>
    </xf>
    <xf numFmtId="0" fontId="75" fillId="0" borderId="70" xfId="0" applyFont="1" applyBorder="1" applyAlignment="1">
      <alignment horizontal="center" textRotation="90"/>
    </xf>
    <xf numFmtId="0" fontId="75" fillId="0" borderId="41" xfId="0" applyFont="1" applyBorder="1" applyAlignment="1">
      <alignment horizontal="center" textRotation="90"/>
    </xf>
    <xf numFmtId="0" fontId="75" fillId="0" borderId="71" xfId="0" applyFont="1" applyBorder="1" applyAlignment="1">
      <alignment horizontal="center" textRotation="90"/>
    </xf>
    <xf numFmtId="0" fontId="75" fillId="0" borderId="72" xfId="0" applyFont="1" applyBorder="1" applyAlignment="1">
      <alignment horizontal="center" textRotation="90"/>
    </xf>
    <xf numFmtId="0" fontId="75" fillId="0" borderId="73" xfId="0" applyFont="1" applyBorder="1" applyAlignment="1">
      <alignment horizontal="center" textRotation="90"/>
    </xf>
    <xf numFmtId="0" fontId="75" fillId="0" borderId="67" xfId="0" applyFont="1" applyBorder="1" applyAlignment="1">
      <alignment horizontal="center" wrapText="1"/>
    </xf>
    <xf numFmtId="0" fontId="75" fillId="0" borderId="68" xfId="0" applyFont="1" applyBorder="1" applyAlignment="1">
      <alignment horizontal="center" wrapText="1"/>
    </xf>
    <xf numFmtId="0" fontId="75" fillId="0" borderId="40" xfId="0" applyFont="1" applyBorder="1" applyAlignment="1">
      <alignment horizontal="center" wrapText="1"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75" fillId="0" borderId="74" xfId="0" applyFont="1" applyBorder="1" applyAlignment="1">
      <alignment horizontal="center" textRotation="90"/>
    </xf>
    <xf numFmtId="0" fontId="75" fillId="0" borderId="75" xfId="0" applyFont="1" applyBorder="1" applyAlignment="1">
      <alignment horizontal="center" textRotation="90"/>
    </xf>
    <xf numFmtId="0" fontId="75" fillId="0" borderId="76" xfId="0" applyFont="1" applyBorder="1" applyAlignment="1">
      <alignment horizontal="center" textRotation="90"/>
    </xf>
    <xf numFmtId="0" fontId="75" fillId="0" borderId="21" xfId="0" applyFont="1" applyBorder="1" applyAlignment="1">
      <alignment horizontal="center" textRotation="90"/>
    </xf>
    <xf numFmtId="0" fontId="75" fillId="0" borderId="20" xfId="0" applyFont="1" applyBorder="1" applyAlignment="1">
      <alignment horizontal="center" textRotation="90"/>
    </xf>
    <xf numFmtId="0" fontId="66" fillId="0" borderId="10" xfId="0" applyFont="1" applyBorder="1" applyAlignment="1">
      <alignment horizontal="center"/>
    </xf>
    <xf numFmtId="0" fontId="66" fillId="0" borderId="44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left"/>
    </xf>
    <xf numFmtId="0" fontId="66" fillId="0" borderId="44" xfId="0" applyFont="1" applyBorder="1" applyAlignment="1">
      <alignment horizontal="left"/>
    </xf>
    <xf numFmtId="0" fontId="66" fillId="0" borderId="11" xfId="0" applyFont="1" applyBorder="1" applyAlignment="1">
      <alignment horizontal="left"/>
    </xf>
    <xf numFmtId="0" fontId="66" fillId="0" borderId="77" xfId="0" applyFont="1" applyBorder="1" applyAlignment="1">
      <alignment horizontal="left"/>
    </xf>
    <xf numFmtId="0" fontId="66" fillId="0" borderId="78" xfId="0" applyFont="1" applyBorder="1" applyAlignment="1">
      <alignment horizontal="left"/>
    </xf>
    <xf numFmtId="0" fontId="67" fillId="0" borderId="44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0" fontId="63" fillId="0" borderId="0" xfId="0" applyFont="1" applyAlignment="1">
      <alignment horizontal="left"/>
    </xf>
    <xf numFmtId="0" fontId="66" fillId="0" borderId="43" xfId="0" applyFont="1" applyBorder="1" applyAlignment="1">
      <alignment horizontal="center"/>
    </xf>
    <xf numFmtId="0" fontId="66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horizontal="right"/>
    </xf>
    <xf numFmtId="0" fontId="66" fillId="0" borderId="77" xfId="0" applyFont="1" applyBorder="1" applyAlignment="1">
      <alignment horizontal="right"/>
    </xf>
    <xf numFmtId="0" fontId="66" fillId="0" borderId="78" xfId="0" applyFont="1" applyBorder="1" applyAlignment="1">
      <alignment horizontal="right"/>
    </xf>
    <xf numFmtId="0" fontId="66" fillId="0" borderId="11" xfId="0" applyFont="1" applyBorder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66" fillId="0" borderId="43" xfId="0" applyFont="1" applyBorder="1" applyAlignment="1">
      <alignment horizontal="left"/>
    </xf>
    <xf numFmtId="2" fontId="66" fillId="0" borderId="0" xfId="0" applyNumberFormat="1" applyFont="1" applyAlignment="1">
      <alignment horizontal="center"/>
    </xf>
    <xf numFmtId="2" fontId="66" fillId="0" borderId="43" xfId="0" applyNumberFormat="1" applyFont="1" applyBorder="1" applyAlignment="1">
      <alignment horizontal="center"/>
    </xf>
    <xf numFmtId="0" fontId="66" fillId="0" borderId="44" xfId="0" applyFont="1" applyBorder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2" fillId="0" borderId="0" xfId="0" applyFont="1" applyBorder="1" applyAlignment="1">
      <alignment horizontal="left"/>
    </xf>
    <xf numFmtId="0" fontId="67" fillId="0" borderId="0" xfId="0" applyFont="1" applyAlignment="1">
      <alignment horizontal="left"/>
    </xf>
    <xf numFmtId="0" fontId="66" fillId="0" borderId="44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70" fillId="0" borderId="0" xfId="0" applyFont="1" applyAlignment="1">
      <alignment horizontal="left"/>
    </xf>
    <xf numFmtId="0" fontId="77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6" fillId="0" borderId="0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center" vertical="center"/>
    </xf>
    <xf numFmtId="0" fontId="73" fillId="0" borderId="45" xfId="0" applyFont="1" applyBorder="1" applyAlignment="1">
      <alignment horizontal="center" textRotation="90"/>
    </xf>
    <xf numFmtId="0" fontId="73" fillId="0" borderId="70" xfId="0" applyFont="1" applyBorder="1" applyAlignment="1">
      <alignment horizontal="center" textRotation="90"/>
    </xf>
    <xf numFmtId="0" fontId="73" fillId="0" borderId="17" xfId="0" applyFont="1" applyBorder="1" applyAlignment="1">
      <alignment horizontal="center" textRotation="90"/>
    </xf>
    <xf numFmtId="0" fontId="69" fillId="0" borderId="10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78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79" xfId="0" applyFont="1" applyBorder="1" applyAlignment="1">
      <alignment horizontal="center" vertical="center"/>
    </xf>
    <xf numFmtId="191" fontId="69" fillId="0" borderId="45" xfId="0" applyNumberFormat="1" applyFont="1" applyBorder="1" applyAlignment="1">
      <alignment horizontal="center" vertical="center" wrapText="1"/>
    </xf>
    <xf numFmtId="191" fontId="69" fillId="0" borderId="70" xfId="0" applyNumberFormat="1" applyFont="1" applyBorder="1" applyAlignment="1">
      <alignment horizontal="center" vertical="center" wrapText="1"/>
    </xf>
    <xf numFmtId="191" fontId="69" fillId="0" borderId="17" xfId="0" applyNumberFormat="1" applyFont="1" applyBorder="1" applyAlignment="1">
      <alignment horizontal="center" vertical="center" wrapText="1"/>
    </xf>
    <xf numFmtId="0" fontId="66" fillId="0" borderId="77" xfId="0" applyFont="1" applyBorder="1" applyAlignment="1">
      <alignment horizontal="center" vertical="center"/>
    </xf>
    <xf numFmtId="0" fontId="76" fillId="0" borderId="45" xfId="0" applyFont="1" applyBorder="1" applyAlignment="1">
      <alignment horizontal="center" textRotation="90"/>
    </xf>
    <xf numFmtId="0" fontId="76" fillId="0" borderId="70" xfId="0" applyFont="1" applyBorder="1" applyAlignment="1">
      <alignment horizontal="center" textRotation="90"/>
    </xf>
    <xf numFmtId="0" fontId="76" fillId="0" borderId="17" xfId="0" applyFont="1" applyBorder="1" applyAlignment="1">
      <alignment horizontal="center" textRotation="90"/>
    </xf>
    <xf numFmtId="0" fontId="70" fillId="0" borderId="45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textRotation="90"/>
    </xf>
    <xf numFmtId="0" fontId="78" fillId="0" borderId="70" xfId="0" applyFont="1" applyBorder="1" applyAlignment="1">
      <alignment horizontal="center" textRotation="90"/>
    </xf>
    <xf numFmtId="0" fontId="78" fillId="0" borderId="17" xfId="0" applyFont="1" applyBorder="1" applyAlignment="1">
      <alignment horizontal="center" textRotation="90"/>
    </xf>
    <xf numFmtId="0" fontId="70" fillId="0" borderId="11" xfId="0" applyFont="1" applyBorder="1" applyAlignment="1">
      <alignment horizontal="center" vertical="center"/>
    </xf>
    <xf numFmtId="0" fontId="70" fillId="0" borderId="77" xfId="0" applyFont="1" applyBorder="1" applyAlignment="1">
      <alignment horizontal="center" vertical="center"/>
    </xf>
    <xf numFmtId="0" fontId="70" fillId="0" borderId="78" xfId="0" applyFont="1" applyBorder="1" applyAlignment="1">
      <alignment horizontal="center" vertical="center"/>
    </xf>
    <xf numFmtId="0" fontId="76" fillId="0" borderId="45" xfId="0" applyFont="1" applyBorder="1" applyAlignment="1">
      <alignment horizontal="center" vertical="center" textRotation="90"/>
    </xf>
    <xf numFmtId="0" fontId="76" fillId="0" borderId="70" xfId="0" applyFont="1" applyBorder="1" applyAlignment="1">
      <alignment horizontal="center" vertical="center" textRotation="90"/>
    </xf>
    <xf numFmtId="0" fontId="76" fillId="0" borderId="17" xfId="0" applyFont="1" applyBorder="1" applyAlignment="1">
      <alignment horizontal="center" vertical="center" textRotation="90"/>
    </xf>
    <xf numFmtId="0" fontId="67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9" fillId="0" borderId="46" xfId="0" applyFont="1" applyBorder="1" applyAlignment="1">
      <alignment horizontal="center" vertical="center"/>
    </xf>
    <xf numFmtId="0" fontId="69" fillId="0" borderId="80" xfId="0" applyFont="1" applyBorder="1" applyAlignment="1">
      <alignment horizontal="center" vertical="center"/>
    </xf>
    <xf numFmtId="0" fontId="69" fillId="0" borderId="47" xfId="0" applyFont="1" applyBorder="1" applyAlignment="1">
      <alignment horizontal="center" vertical="center"/>
    </xf>
    <xf numFmtId="0" fontId="79" fillId="0" borderId="45" xfId="0" applyFont="1" applyBorder="1" applyAlignment="1">
      <alignment horizontal="center" vertical="center" textRotation="90"/>
    </xf>
    <xf numFmtId="0" fontId="79" fillId="0" borderId="70" xfId="0" applyFont="1" applyBorder="1" applyAlignment="1">
      <alignment horizontal="center" vertical="center" textRotation="90"/>
    </xf>
    <xf numFmtId="0" fontId="79" fillId="0" borderId="17" xfId="0" applyFont="1" applyBorder="1" applyAlignment="1">
      <alignment horizontal="center" vertical="center" textRotation="90"/>
    </xf>
    <xf numFmtId="0" fontId="69" fillId="0" borderId="48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5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zoomScalePageLayoutView="0" workbookViewId="0" topLeftCell="A1">
      <selection activeCell="AK1" sqref="AK1:AK3"/>
    </sheetView>
  </sheetViews>
  <sheetFormatPr defaultColWidth="9.140625" defaultRowHeight="15"/>
  <cols>
    <col min="1" max="1" width="25.00390625" style="0" bestFit="1" customWidth="1"/>
    <col min="2" max="2" width="27.140625" style="0" customWidth="1"/>
    <col min="3" max="3" width="0" style="0" hidden="1" customWidth="1"/>
    <col min="4" max="4" width="5.7109375" style="0" hidden="1" customWidth="1"/>
    <col min="5" max="5" width="4.421875" style="0" customWidth="1"/>
    <col min="6" max="7" width="17.8515625" style="0" customWidth="1"/>
    <col min="8" max="25" width="2.421875" style="0" customWidth="1"/>
    <col min="26" max="26" width="3.57421875" style="0" bestFit="1" customWidth="1"/>
    <col min="27" max="28" width="2.8515625" style="0" bestFit="1" customWidth="1"/>
    <col min="29" max="30" width="3.7109375" style="0" customWidth="1"/>
    <col min="31" max="31" width="2.8515625" style="0" bestFit="1" customWidth="1"/>
    <col min="32" max="32" width="3.421875" style="0" bestFit="1" customWidth="1"/>
    <col min="33" max="33" width="4.57421875" style="0" bestFit="1" customWidth="1"/>
    <col min="34" max="35" width="2.8515625" style="0" bestFit="1" customWidth="1"/>
  </cols>
  <sheetData>
    <row r="1" spans="1:35" ht="14.25">
      <c r="A1" s="23" t="s">
        <v>71</v>
      </c>
      <c r="B1" s="2">
        <v>1</v>
      </c>
      <c r="AA1" s="142" t="s">
        <v>68</v>
      </c>
      <c r="AB1" s="116" t="s">
        <v>69</v>
      </c>
      <c r="AC1" s="116"/>
      <c r="AD1" s="116"/>
      <c r="AE1" s="118" t="s">
        <v>85</v>
      </c>
      <c r="AF1" s="120" t="s">
        <v>86</v>
      </c>
      <c r="AG1" s="123" t="s">
        <v>5</v>
      </c>
      <c r="AH1" s="126" t="s">
        <v>87</v>
      </c>
      <c r="AI1" s="129" t="s">
        <v>88</v>
      </c>
    </row>
    <row r="2" spans="1:35" ht="15" thickBot="1">
      <c r="A2" s="24" t="s">
        <v>92</v>
      </c>
      <c r="B2" s="2">
        <v>2560</v>
      </c>
      <c r="AA2" s="143"/>
      <c r="AB2" s="117"/>
      <c r="AC2" s="117"/>
      <c r="AD2" s="117"/>
      <c r="AE2" s="119"/>
      <c r="AF2" s="121"/>
      <c r="AG2" s="124"/>
      <c r="AH2" s="127"/>
      <c r="AI2" s="130"/>
    </row>
    <row r="3" spans="1:35" ht="14.25">
      <c r="A3" s="24" t="s">
        <v>72</v>
      </c>
      <c r="B3" s="2" t="s">
        <v>97</v>
      </c>
      <c r="E3" s="132" t="s">
        <v>1</v>
      </c>
      <c r="F3" s="135" t="s">
        <v>44</v>
      </c>
      <c r="G3" s="136"/>
      <c r="H3" s="14" t="s">
        <v>106</v>
      </c>
      <c r="I3" s="12"/>
      <c r="J3" s="12" t="s">
        <v>107</v>
      </c>
      <c r="K3" s="12"/>
      <c r="L3" s="12"/>
      <c r="M3" s="12"/>
      <c r="N3" s="12" t="s">
        <v>108</v>
      </c>
      <c r="O3" s="12"/>
      <c r="P3" s="12"/>
      <c r="Q3" s="12"/>
      <c r="R3" s="12" t="s">
        <v>109</v>
      </c>
      <c r="S3" s="12"/>
      <c r="T3" s="12"/>
      <c r="U3" s="12"/>
      <c r="V3" s="12"/>
      <c r="W3" s="12" t="s">
        <v>110</v>
      </c>
      <c r="X3" s="12"/>
      <c r="Y3" s="20"/>
      <c r="Z3" s="139" t="s">
        <v>11</v>
      </c>
      <c r="AA3" s="143"/>
      <c r="AB3" s="117"/>
      <c r="AC3" s="117"/>
      <c r="AD3" s="117"/>
      <c r="AE3" s="119"/>
      <c r="AF3" s="121"/>
      <c r="AG3" s="124"/>
      <c r="AH3" s="127"/>
      <c r="AI3" s="130"/>
    </row>
    <row r="4" spans="1:35" ht="15" thickBot="1">
      <c r="A4" s="24" t="s">
        <v>73</v>
      </c>
      <c r="B4" s="45" t="s">
        <v>98</v>
      </c>
      <c r="E4" s="133"/>
      <c r="F4" s="137" t="s">
        <v>45</v>
      </c>
      <c r="G4" s="138"/>
      <c r="H4" s="13">
        <v>23</v>
      </c>
      <c r="I4" s="3">
        <v>30</v>
      </c>
      <c r="J4" s="3">
        <v>6</v>
      </c>
      <c r="K4" s="3">
        <v>13</v>
      </c>
      <c r="L4" s="3">
        <v>20</v>
      </c>
      <c r="M4" s="3">
        <v>27</v>
      </c>
      <c r="N4" s="3">
        <v>4</v>
      </c>
      <c r="O4" s="3">
        <v>11</v>
      </c>
      <c r="P4" s="3">
        <v>18</v>
      </c>
      <c r="Q4" s="3">
        <v>25</v>
      </c>
      <c r="R4" s="3">
        <v>1</v>
      </c>
      <c r="S4" s="3">
        <v>8</v>
      </c>
      <c r="T4" s="3">
        <v>15</v>
      </c>
      <c r="U4" s="3">
        <v>22</v>
      </c>
      <c r="V4" s="3">
        <v>29</v>
      </c>
      <c r="W4" s="3">
        <v>5</v>
      </c>
      <c r="X4" s="3">
        <v>12</v>
      </c>
      <c r="Y4" s="21">
        <v>19</v>
      </c>
      <c r="Z4" s="140"/>
      <c r="AA4" s="143"/>
      <c r="AB4" s="117" t="s">
        <v>69</v>
      </c>
      <c r="AC4" s="117"/>
      <c r="AD4" s="117"/>
      <c r="AE4" s="119"/>
      <c r="AF4" s="122"/>
      <c r="AG4" s="125"/>
      <c r="AH4" s="128"/>
      <c r="AI4" s="131"/>
    </row>
    <row r="5" spans="1:35" ht="15" thickBot="1">
      <c r="A5" s="24" t="s">
        <v>74</v>
      </c>
      <c r="B5" s="45">
        <v>2</v>
      </c>
      <c r="E5" s="134"/>
      <c r="F5" s="6" t="s">
        <v>2</v>
      </c>
      <c r="G5" s="7" t="s">
        <v>3</v>
      </c>
      <c r="H5" s="15">
        <v>1</v>
      </c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11">
        <v>11</v>
      </c>
      <c r="S5" s="11">
        <v>12</v>
      </c>
      <c r="T5" s="11">
        <v>13</v>
      </c>
      <c r="U5" s="11">
        <v>14</v>
      </c>
      <c r="V5" s="11">
        <v>15</v>
      </c>
      <c r="W5" s="11">
        <v>16</v>
      </c>
      <c r="X5" s="11">
        <v>17</v>
      </c>
      <c r="Y5" s="22">
        <v>18</v>
      </c>
      <c r="Z5" s="141"/>
      <c r="AA5" s="53">
        <v>20</v>
      </c>
      <c r="AB5" s="54">
        <v>50</v>
      </c>
      <c r="AC5" s="54"/>
      <c r="AD5" s="54"/>
      <c r="AE5" s="55">
        <v>30</v>
      </c>
      <c r="AF5" s="29">
        <f aca="true" t="shared" si="0" ref="AF5:AF11">SUM(AA5:AE5)</f>
        <v>100</v>
      </c>
      <c r="AG5" s="28"/>
      <c r="AH5" s="16"/>
      <c r="AI5" s="17"/>
    </row>
    <row r="6" spans="1:35" ht="14.25">
      <c r="A6" s="24" t="s">
        <v>75</v>
      </c>
      <c r="B6" s="45" t="s">
        <v>99</v>
      </c>
      <c r="E6" s="47"/>
      <c r="F6" s="20"/>
      <c r="G6" s="48"/>
      <c r="H6" s="14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20"/>
      <c r="Z6" s="42">
        <f>(COUNTBLANK(H6:Y6))*$B$10</f>
        <v>54</v>
      </c>
      <c r="AA6" s="14"/>
      <c r="AB6" s="12"/>
      <c r="AC6" s="12"/>
      <c r="AD6" s="12"/>
      <c r="AE6" s="20"/>
      <c r="AF6" s="42">
        <f t="shared" si="0"/>
        <v>0</v>
      </c>
      <c r="AG6" s="49">
        <f>IF($B$17=1,IF(AF6&gt;0,IF(AF6&gt;=80,"ผ.","มผ."),""),IF(AF6&gt;0,(VLOOKUP(AF6,$A$20:$B$27,2)),""))</f>
      </c>
      <c r="AH6" s="41"/>
      <c r="AI6" s="31"/>
    </row>
    <row r="7" spans="1:35" ht="14.25">
      <c r="A7" s="24" t="s">
        <v>76</v>
      </c>
      <c r="B7" s="45" t="s">
        <v>101</v>
      </c>
      <c r="E7" s="18"/>
      <c r="F7" s="4"/>
      <c r="G7" s="5"/>
      <c r="H7" s="8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9"/>
      <c r="Z7" s="25">
        <f aca="true" t="shared" si="1" ref="Z7:Z32">(COUNTBLANK(H7:Y7))*$B$10</f>
        <v>54</v>
      </c>
      <c r="AA7" s="8"/>
      <c r="AB7" s="10"/>
      <c r="AC7" s="10"/>
      <c r="AD7" s="10"/>
      <c r="AE7" s="9"/>
      <c r="AF7" s="26">
        <f t="shared" si="0"/>
        <v>0</v>
      </c>
      <c r="AG7" s="32">
        <f>IF($B$17=1,IF(AF7&gt;0,IF(AF7&gt;=80,"ผ.","มผ."),""),IF(AF7&gt;0,(VLOOKUP(AF7,$A$20:$B$27,2)),""))</f>
      </c>
      <c r="AH7" s="30"/>
      <c r="AI7" s="33"/>
    </row>
    <row r="8" spans="1:35" ht="14.25">
      <c r="A8" s="24" t="s">
        <v>77</v>
      </c>
      <c r="B8" s="45" t="s">
        <v>103</v>
      </c>
      <c r="E8" s="18"/>
      <c r="F8" s="4"/>
      <c r="G8" s="5"/>
      <c r="H8" s="8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9"/>
      <c r="Z8" s="25">
        <f t="shared" si="1"/>
        <v>54</v>
      </c>
      <c r="AA8" s="8"/>
      <c r="AB8" s="10"/>
      <c r="AC8" s="10"/>
      <c r="AD8" s="10"/>
      <c r="AE8" s="9"/>
      <c r="AF8" s="26">
        <f t="shared" si="0"/>
        <v>0</v>
      </c>
      <c r="AG8" s="32">
        <f>IF($B$17=1,IF(AF8&gt;0,IF(AF8&gt;=80,"ผ.","มผ."),""),IF(AF8&gt;0,(VLOOKUP(AF8,$A$20:$B$27,2)),""))</f>
      </c>
      <c r="AH8" s="30"/>
      <c r="AI8" s="33"/>
    </row>
    <row r="9" spans="1:35" ht="14.25">
      <c r="A9" s="24" t="s">
        <v>78</v>
      </c>
      <c r="B9" s="56" t="s">
        <v>102</v>
      </c>
      <c r="E9" s="18"/>
      <c r="F9" s="4"/>
      <c r="G9" s="5"/>
      <c r="H9" s="8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9"/>
      <c r="Z9" s="25">
        <f t="shared" si="1"/>
        <v>54</v>
      </c>
      <c r="AA9" s="8"/>
      <c r="AB9" s="10"/>
      <c r="AC9" s="10"/>
      <c r="AD9" s="10"/>
      <c r="AE9" s="9"/>
      <c r="AF9" s="26">
        <f t="shared" si="0"/>
        <v>0</v>
      </c>
      <c r="AG9" s="32">
        <f>IF($B$17=1,IF(AF9&gt;0,IF(AF9&gt;=80,"ผ.","มผ."),""),IF(AF9&gt;0,(VLOOKUP(AF9,$A$20:$B$27,2)),""))</f>
      </c>
      <c r="AH9" s="30"/>
      <c r="AI9" s="33"/>
    </row>
    <row r="10" spans="1:35" ht="15" thickBot="1">
      <c r="A10" s="24" t="s">
        <v>91</v>
      </c>
      <c r="B10" s="45">
        <v>3</v>
      </c>
      <c r="E10" s="19"/>
      <c r="F10" s="6"/>
      <c r="G10" s="7"/>
      <c r="H10" s="50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2"/>
      <c r="Z10" s="43">
        <f t="shared" si="1"/>
        <v>54</v>
      </c>
      <c r="AA10" s="50"/>
      <c r="AB10" s="51"/>
      <c r="AC10" s="51"/>
      <c r="AD10" s="51"/>
      <c r="AE10" s="52"/>
      <c r="AF10" s="27">
        <f t="shared" si="0"/>
        <v>0</v>
      </c>
      <c r="AG10" s="44">
        <f>IF($B$17=1,IF(AF10&gt;0,IF(AF10&gt;=80,"ผ.","มผ."),""),IF(AF10&gt;0,(VLOOKUP(AF10,$A$20:$B$27,2)),""))</f>
      </c>
      <c r="AH10" s="40"/>
      <c r="AI10" s="34"/>
    </row>
    <row r="11" spans="1:35" ht="14.25">
      <c r="A11" s="24" t="s">
        <v>79</v>
      </c>
      <c r="B11" s="45">
        <f>B10*18</f>
        <v>54</v>
      </c>
      <c r="E11" s="47"/>
      <c r="F11" s="20"/>
      <c r="G11" s="48"/>
      <c r="H11" s="14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20" t="s">
        <v>111</v>
      </c>
      <c r="Z11" s="42">
        <f t="shared" si="1"/>
        <v>51</v>
      </c>
      <c r="AA11" s="14"/>
      <c r="AB11" s="12"/>
      <c r="AC11" s="12"/>
      <c r="AD11" s="12"/>
      <c r="AE11" s="20"/>
      <c r="AF11" s="42">
        <f t="shared" si="0"/>
        <v>0</v>
      </c>
      <c r="AG11" s="49" t="s">
        <v>112</v>
      </c>
      <c r="AH11" s="41"/>
      <c r="AI11" s="31"/>
    </row>
    <row r="12" spans="1:35" ht="14.25">
      <c r="A12" s="24" t="s">
        <v>82</v>
      </c>
      <c r="B12" s="45">
        <f>(QUOTIENT((B11*80/100),B10))*B10</f>
        <v>42</v>
      </c>
      <c r="E12" s="18"/>
      <c r="F12" s="4"/>
      <c r="G12" s="5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9"/>
      <c r="Z12" s="25">
        <f t="shared" si="1"/>
        <v>54</v>
      </c>
      <c r="AA12" s="8"/>
      <c r="AB12" s="10"/>
      <c r="AC12" s="10"/>
      <c r="AD12" s="10"/>
      <c r="AE12" s="9"/>
      <c r="AF12" s="26">
        <f aca="true" t="shared" si="2" ref="AF12:AF31">SUM(AA12:AE12)</f>
        <v>0</v>
      </c>
      <c r="AG12" s="32">
        <f aca="true" t="shared" si="3" ref="AG12:AG31">IF($B$17=1,IF(AF12&gt;0,IF(AF12&gt;=80,"ผ.","มผ."),""),IF(AF12&gt;0,(VLOOKUP(AF12,$A$20:$B$27,2)),""))</f>
      </c>
      <c r="AH12" s="30"/>
      <c r="AI12" s="33"/>
    </row>
    <row r="13" spans="1:35" ht="14.25">
      <c r="A13" s="24" t="s">
        <v>89</v>
      </c>
      <c r="B13" s="45" t="s">
        <v>83</v>
      </c>
      <c r="E13" s="18"/>
      <c r="F13" s="4"/>
      <c r="G13" s="5"/>
      <c r="H13" s="8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9"/>
      <c r="Z13" s="25">
        <f t="shared" si="1"/>
        <v>54</v>
      </c>
      <c r="AA13" s="8"/>
      <c r="AB13" s="10"/>
      <c r="AC13" s="10"/>
      <c r="AD13" s="10"/>
      <c r="AE13" s="9"/>
      <c r="AF13" s="26">
        <f t="shared" si="2"/>
        <v>0</v>
      </c>
      <c r="AG13" s="32">
        <f t="shared" si="3"/>
      </c>
      <c r="AH13" s="30"/>
      <c r="AI13" s="33"/>
    </row>
    <row r="14" spans="1:35" ht="14.25">
      <c r="A14" s="24" t="s">
        <v>80</v>
      </c>
      <c r="B14" s="45" t="s">
        <v>84</v>
      </c>
      <c r="E14" s="18"/>
      <c r="F14" s="4"/>
      <c r="G14" s="5"/>
      <c r="H14" s="8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9"/>
      <c r="Z14" s="25">
        <f t="shared" si="1"/>
        <v>54</v>
      </c>
      <c r="AA14" s="8"/>
      <c r="AB14" s="10"/>
      <c r="AC14" s="10"/>
      <c r="AD14" s="10"/>
      <c r="AE14" s="9"/>
      <c r="AF14" s="26">
        <f t="shared" si="2"/>
        <v>0</v>
      </c>
      <c r="AG14" s="32">
        <f t="shared" si="3"/>
      </c>
      <c r="AH14" s="30"/>
      <c r="AI14" s="33"/>
    </row>
    <row r="15" spans="1:35" ht="15" thickBot="1">
      <c r="A15" s="24" t="s">
        <v>93</v>
      </c>
      <c r="B15" s="45" t="s">
        <v>94</v>
      </c>
      <c r="E15" s="19"/>
      <c r="F15" s="6"/>
      <c r="G15" s="7"/>
      <c r="H15" s="50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2"/>
      <c r="Z15" s="43">
        <f t="shared" si="1"/>
        <v>54</v>
      </c>
      <c r="AA15" s="50"/>
      <c r="AB15" s="51"/>
      <c r="AC15" s="51"/>
      <c r="AD15" s="51"/>
      <c r="AE15" s="52"/>
      <c r="AF15" s="27">
        <f t="shared" si="2"/>
        <v>0</v>
      </c>
      <c r="AG15" s="44">
        <f t="shared" si="3"/>
      </c>
      <c r="AH15" s="40"/>
      <c r="AI15" s="34"/>
    </row>
    <row r="16" spans="1:35" ht="14.25">
      <c r="A16" s="24" t="s">
        <v>95</v>
      </c>
      <c r="B16" s="45" t="s">
        <v>100</v>
      </c>
      <c r="E16" s="47"/>
      <c r="F16" s="20"/>
      <c r="G16" s="48"/>
      <c r="H16" s="14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20"/>
      <c r="Z16" s="42">
        <f t="shared" si="1"/>
        <v>54</v>
      </c>
      <c r="AA16" s="14"/>
      <c r="AB16" s="12"/>
      <c r="AC16" s="12"/>
      <c r="AD16" s="12"/>
      <c r="AE16" s="20"/>
      <c r="AF16" s="42">
        <f t="shared" si="2"/>
        <v>0</v>
      </c>
      <c r="AG16" s="49">
        <f t="shared" si="3"/>
      </c>
      <c r="AH16" s="41"/>
      <c r="AI16" s="31"/>
    </row>
    <row r="17" spans="1:35" ht="14.25">
      <c r="A17" s="24" t="s">
        <v>113</v>
      </c>
      <c r="B17" s="46">
        <v>0</v>
      </c>
      <c r="E17" s="18"/>
      <c r="F17" s="4"/>
      <c r="G17" s="5"/>
      <c r="H17" s="8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9"/>
      <c r="Z17" s="25">
        <f t="shared" si="1"/>
        <v>54</v>
      </c>
      <c r="AA17" s="8"/>
      <c r="AB17" s="10"/>
      <c r="AC17" s="10"/>
      <c r="AD17" s="10"/>
      <c r="AE17" s="9"/>
      <c r="AF17" s="26">
        <f t="shared" si="2"/>
        <v>0</v>
      </c>
      <c r="AG17" s="32">
        <f t="shared" si="3"/>
      </c>
      <c r="AH17" s="30"/>
      <c r="AI17" s="33"/>
    </row>
    <row r="18" spans="1:35" ht="15" thickBot="1">
      <c r="A18" s="24"/>
      <c r="B18" s="46"/>
      <c r="E18" s="18"/>
      <c r="F18" s="4"/>
      <c r="G18" s="5"/>
      <c r="H18" s="8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9"/>
      <c r="Z18" s="25">
        <f t="shared" si="1"/>
        <v>54</v>
      </c>
      <c r="AA18" s="8"/>
      <c r="AB18" s="10"/>
      <c r="AC18" s="10"/>
      <c r="AD18" s="10"/>
      <c r="AE18" s="9"/>
      <c r="AF18" s="26">
        <f t="shared" si="2"/>
        <v>0</v>
      </c>
      <c r="AG18" s="32">
        <f t="shared" si="3"/>
      </c>
      <c r="AH18" s="30"/>
      <c r="AI18" s="33"/>
    </row>
    <row r="19" spans="1:35" ht="15" thickBot="1">
      <c r="A19" s="38" t="s">
        <v>10</v>
      </c>
      <c r="B19" s="39" t="s">
        <v>90</v>
      </c>
      <c r="E19" s="18"/>
      <c r="F19" s="4"/>
      <c r="G19" s="5"/>
      <c r="H19" s="8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9"/>
      <c r="Z19" s="25">
        <f t="shared" si="1"/>
        <v>54</v>
      </c>
      <c r="AA19" s="8"/>
      <c r="AB19" s="10"/>
      <c r="AC19" s="10"/>
      <c r="AD19" s="10"/>
      <c r="AE19" s="9"/>
      <c r="AF19" s="26">
        <f t="shared" si="2"/>
        <v>0</v>
      </c>
      <c r="AG19" s="32">
        <f t="shared" si="3"/>
      </c>
      <c r="AH19" s="30"/>
      <c r="AI19" s="33"/>
    </row>
    <row r="20" spans="1:35" ht="15" thickBot="1">
      <c r="A20" s="37">
        <v>0</v>
      </c>
      <c r="B20" s="37">
        <v>0</v>
      </c>
      <c r="E20" s="19"/>
      <c r="F20" s="6"/>
      <c r="G20" s="7"/>
      <c r="H20" s="50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2"/>
      <c r="Z20" s="43">
        <f t="shared" si="1"/>
        <v>54</v>
      </c>
      <c r="AA20" s="50"/>
      <c r="AB20" s="51"/>
      <c r="AC20" s="51"/>
      <c r="AD20" s="51"/>
      <c r="AE20" s="52"/>
      <c r="AF20" s="27">
        <f t="shared" si="2"/>
        <v>0</v>
      </c>
      <c r="AG20" s="44">
        <f t="shared" si="3"/>
      </c>
      <c r="AH20" s="40"/>
      <c r="AI20" s="34"/>
    </row>
    <row r="21" spans="1:35" ht="14.25">
      <c r="A21" s="35">
        <v>50</v>
      </c>
      <c r="B21" s="35">
        <v>1</v>
      </c>
      <c r="E21" s="47"/>
      <c r="F21" s="20"/>
      <c r="G21" s="48"/>
      <c r="H21" s="14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20"/>
      <c r="Z21" s="42">
        <f t="shared" si="1"/>
        <v>54</v>
      </c>
      <c r="AA21" s="14"/>
      <c r="AB21" s="12"/>
      <c r="AC21" s="12"/>
      <c r="AD21" s="12"/>
      <c r="AE21" s="20"/>
      <c r="AF21" s="42">
        <f t="shared" si="2"/>
        <v>0</v>
      </c>
      <c r="AG21" s="49">
        <f t="shared" si="3"/>
      </c>
      <c r="AH21" s="41"/>
      <c r="AI21" s="31"/>
    </row>
    <row r="22" spans="1:35" ht="14.25">
      <c r="A22" s="35">
        <v>55</v>
      </c>
      <c r="B22" s="35">
        <v>1.5</v>
      </c>
      <c r="E22" s="18"/>
      <c r="F22" s="4"/>
      <c r="G22" s="5"/>
      <c r="H22" s="8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9"/>
      <c r="Z22" s="25">
        <f t="shared" si="1"/>
        <v>54</v>
      </c>
      <c r="AA22" s="8"/>
      <c r="AB22" s="10"/>
      <c r="AC22" s="10"/>
      <c r="AD22" s="10"/>
      <c r="AE22" s="9"/>
      <c r="AF22" s="26">
        <f t="shared" si="2"/>
        <v>0</v>
      </c>
      <c r="AG22" s="32">
        <f t="shared" si="3"/>
      </c>
      <c r="AH22" s="30"/>
      <c r="AI22" s="33"/>
    </row>
    <row r="23" spans="1:35" ht="14.25">
      <c r="A23" s="35">
        <v>60</v>
      </c>
      <c r="B23" s="35">
        <v>2</v>
      </c>
      <c r="E23" s="18"/>
      <c r="F23" s="4"/>
      <c r="G23" s="5"/>
      <c r="H23" s="8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9"/>
      <c r="Z23" s="25">
        <f t="shared" si="1"/>
        <v>54</v>
      </c>
      <c r="AA23" s="8"/>
      <c r="AB23" s="10"/>
      <c r="AC23" s="10"/>
      <c r="AD23" s="10"/>
      <c r="AE23" s="9"/>
      <c r="AF23" s="26">
        <f t="shared" si="2"/>
        <v>0</v>
      </c>
      <c r="AG23" s="32">
        <f t="shared" si="3"/>
      </c>
      <c r="AH23" s="30"/>
      <c r="AI23" s="33"/>
    </row>
    <row r="24" spans="1:35" ht="14.25">
      <c r="A24" s="35">
        <v>65</v>
      </c>
      <c r="B24" s="35">
        <v>2.5</v>
      </c>
      <c r="E24" s="18"/>
      <c r="F24" s="4"/>
      <c r="G24" s="5"/>
      <c r="H24" s="8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9"/>
      <c r="Z24" s="25">
        <f t="shared" si="1"/>
        <v>54</v>
      </c>
      <c r="AA24" s="8"/>
      <c r="AB24" s="10"/>
      <c r="AC24" s="10"/>
      <c r="AD24" s="10"/>
      <c r="AE24" s="9"/>
      <c r="AF24" s="26">
        <f t="shared" si="2"/>
        <v>0</v>
      </c>
      <c r="AG24" s="32">
        <f t="shared" si="3"/>
      </c>
      <c r="AH24" s="30"/>
      <c r="AI24" s="33"/>
    </row>
    <row r="25" spans="1:35" ht="15" thickBot="1">
      <c r="A25" s="35">
        <v>70</v>
      </c>
      <c r="B25" s="35">
        <v>3</v>
      </c>
      <c r="E25" s="19"/>
      <c r="F25" s="6"/>
      <c r="G25" s="7"/>
      <c r="H25" s="50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2"/>
      <c r="Z25" s="43">
        <f t="shared" si="1"/>
        <v>54</v>
      </c>
      <c r="AA25" s="50"/>
      <c r="AB25" s="51"/>
      <c r="AC25" s="51"/>
      <c r="AD25" s="51"/>
      <c r="AE25" s="52"/>
      <c r="AF25" s="27">
        <f t="shared" si="2"/>
        <v>0</v>
      </c>
      <c r="AG25" s="44">
        <f t="shared" si="3"/>
      </c>
      <c r="AH25" s="40"/>
      <c r="AI25" s="34"/>
    </row>
    <row r="26" spans="1:35" ht="14.25">
      <c r="A26" s="35">
        <v>75</v>
      </c>
      <c r="B26" s="35">
        <v>3.5</v>
      </c>
      <c r="E26" s="47"/>
      <c r="F26" s="20"/>
      <c r="G26" s="48"/>
      <c r="H26" s="14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20"/>
      <c r="Z26" s="42">
        <f t="shared" si="1"/>
        <v>54</v>
      </c>
      <c r="AA26" s="14"/>
      <c r="AB26" s="12"/>
      <c r="AC26" s="12"/>
      <c r="AD26" s="12"/>
      <c r="AE26" s="20"/>
      <c r="AF26" s="42">
        <f t="shared" si="2"/>
        <v>0</v>
      </c>
      <c r="AG26" s="49">
        <f t="shared" si="3"/>
      </c>
      <c r="AH26" s="41"/>
      <c r="AI26" s="31"/>
    </row>
    <row r="27" spans="1:35" ht="15" thickBot="1">
      <c r="A27" s="36">
        <v>80</v>
      </c>
      <c r="B27" s="36">
        <v>4</v>
      </c>
      <c r="E27" s="18"/>
      <c r="F27" s="4"/>
      <c r="G27" s="5"/>
      <c r="H27" s="8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9"/>
      <c r="Z27" s="25">
        <f t="shared" si="1"/>
        <v>54</v>
      </c>
      <c r="AA27" s="8"/>
      <c r="AB27" s="10"/>
      <c r="AC27" s="10"/>
      <c r="AD27" s="10"/>
      <c r="AE27" s="9"/>
      <c r="AF27" s="26">
        <f t="shared" si="2"/>
        <v>0</v>
      </c>
      <c r="AG27" s="32">
        <f t="shared" si="3"/>
      </c>
      <c r="AH27" s="30"/>
      <c r="AI27" s="33"/>
    </row>
    <row r="28" spans="5:35" ht="14.25">
      <c r="E28" s="18"/>
      <c r="F28" s="4"/>
      <c r="G28" s="5"/>
      <c r="H28" s="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9"/>
      <c r="Z28" s="25">
        <f t="shared" si="1"/>
        <v>54</v>
      </c>
      <c r="AA28" s="8"/>
      <c r="AB28" s="10"/>
      <c r="AC28" s="10"/>
      <c r="AD28" s="10"/>
      <c r="AE28" s="9"/>
      <c r="AF28" s="26">
        <f t="shared" si="2"/>
        <v>0</v>
      </c>
      <c r="AG28" s="32">
        <f t="shared" si="3"/>
      </c>
      <c r="AH28" s="30"/>
      <c r="AI28" s="33"/>
    </row>
    <row r="29" spans="5:35" ht="14.25">
      <c r="E29" s="18"/>
      <c r="F29" s="4"/>
      <c r="G29" s="5"/>
      <c r="H29" s="8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9"/>
      <c r="Z29" s="25">
        <f t="shared" si="1"/>
        <v>54</v>
      </c>
      <c r="AA29" s="8"/>
      <c r="AB29" s="10"/>
      <c r="AC29" s="10"/>
      <c r="AD29" s="10"/>
      <c r="AE29" s="9"/>
      <c r="AF29" s="26">
        <f t="shared" si="2"/>
        <v>0</v>
      </c>
      <c r="AG29" s="32">
        <f t="shared" si="3"/>
      </c>
      <c r="AH29" s="30"/>
      <c r="AI29" s="33"/>
    </row>
    <row r="30" spans="5:35" ht="15" thickBot="1">
      <c r="E30" s="19"/>
      <c r="F30" s="6"/>
      <c r="G30" s="7"/>
      <c r="H30" s="50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2"/>
      <c r="Z30" s="43">
        <f t="shared" si="1"/>
        <v>54</v>
      </c>
      <c r="AA30" s="50"/>
      <c r="AB30" s="51"/>
      <c r="AC30" s="51"/>
      <c r="AD30" s="51"/>
      <c r="AE30" s="52"/>
      <c r="AF30" s="27">
        <f t="shared" si="2"/>
        <v>0</v>
      </c>
      <c r="AG30" s="44">
        <f t="shared" si="3"/>
      </c>
      <c r="AH30" s="40"/>
      <c r="AI30" s="34"/>
    </row>
    <row r="31" spans="5:35" ht="14.25">
      <c r="E31" s="47"/>
      <c r="F31" s="20"/>
      <c r="G31" s="48"/>
      <c r="H31" s="14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0"/>
      <c r="Z31" s="42">
        <f t="shared" si="1"/>
        <v>54</v>
      </c>
      <c r="AA31" s="14"/>
      <c r="AB31" s="12"/>
      <c r="AC31" s="12"/>
      <c r="AD31" s="12"/>
      <c r="AE31" s="20"/>
      <c r="AF31" s="42">
        <f t="shared" si="2"/>
        <v>0</v>
      </c>
      <c r="AG31" s="49">
        <f t="shared" si="3"/>
      </c>
      <c r="AH31" s="41"/>
      <c r="AI31" s="31"/>
    </row>
    <row r="32" spans="5:35" ht="14.25">
      <c r="E32" s="18"/>
      <c r="F32" s="4"/>
      <c r="G32" s="5"/>
      <c r="H32" s="8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9"/>
      <c r="Z32" s="25">
        <f t="shared" si="1"/>
        <v>54</v>
      </c>
      <c r="AA32" s="8">
        <v>15.064516129032258</v>
      </c>
      <c r="AB32" s="10">
        <v>39.925</v>
      </c>
      <c r="AC32" s="10"/>
      <c r="AD32" s="10"/>
      <c r="AE32" s="9">
        <v>13.2</v>
      </c>
      <c r="AF32" s="26"/>
      <c r="AG32" s="32"/>
      <c r="AH32" s="30"/>
      <c r="AI32" s="33"/>
    </row>
    <row r="33" spans="5:35" ht="14.25">
      <c r="E33" s="18"/>
      <c r="F33" s="4"/>
      <c r="G33" s="5"/>
      <c r="H33" s="8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9"/>
      <c r="Z33" s="25"/>
      <c r="AA33" s="8"/>
      <c r="AB33" s="10"/>
      <c r="AC33" s="10"/>
      <c r="AD33" s="10"/>
      <c r="AE33" s="9"/>
      <c r="AF33" s="26"/>
      <c r="AG33" s="32"/>
      <c r="AH33" s="30"/>
      <c r="AI33" s="33"/>
    </row>
    <row r="34" spans="5:35" ht="14.25">
      <c r="E34" s="18"/>
      <c r="F34" s="4"/>
      <c r="G34" s="5"/>
      <c r="H34" s="8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9"/>
      <c r="Z34" s="25"/>
      <c r="AA34" s="8"/>
      <c r="AB34" s="10"/>
      <c r="AC34" s="10"/>
      <c r="AD34" s="10"/>
      <c r="AE34" s="9"/>
      <c r="AF34" s="26"/>
      <c r="AG34" s="32"/>
      <c r="AH34" s="30"/>
      <c r="AI34" s="33"/>
    </row>
    <row r="35" spans="5:35" ht="15" thickBot="1">
      <c r="E35" s="19"/>
      <c r="F35" s="6"/>
      <c r="G35" s="7"/>
      <c r="H35" s="50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2"/>
      <c r="Z35" s="43"/>
      <c r="AA35" s="50"/>
      <c r="AB35" s="51"/>
      <c r="AC35" s="51"/>
      <c r="AD35" s="51"/>
      <c r="AE35" s="52"/>
      <c r="AF35" s="27"/>
      <c r="AG35" s="44"/>
      <c r="AH35" s="40"/>
      <c r="AI35" s="34"/>
    </row>
    <row r="36" spans="5:35" ht="14.25">
      <c r="E36" s="47"/>
      <c r="F36" s="20"/>
      <c r="G36" s="48"/>
      <c r="H36" s="14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0"/>
      <c r="Z36" s="42"/>
      <c r="AA36" s="14"/>
      <c r="AB36" s="12"/>
      <c r="AC36" s="12"/>
      <c r="AD36" s="12"/>
      <c r="AE36" s="20"/>
      <c r="AF36" s="42"/>
      <c r="AG36" s="49"/>
      <c r="AH36" s="41"/>
      <c r="AI36" s="31"/>
    </row>
    <row r="37" spans="5:35" ht="14.25">
      <c r="E37" s="18"/>
      <c r="F37" s="4"/>
      <c r="G37" s="5"/>
      <c r="H37" s="8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9"/>
      <c r="Z37" s="25"/>
      <c r="AA37" s="8"/>
      <c r="AB37" s="10"/>
      <c r="AC37" s="10"/>
      <c r="AD37" s="10"/>
      <c r="AE37" s="9"/>
      <c r="AF37" s="26"/>
      <c r="AG37" s="32"/>
      <c r="AH37" s="30"/>
      <c r="AI37" s="33"/>
    </row>
    <row r="38" spans="5:35" ht="14.25">
      <c r="E38" s="18"/>
      <c r="F38" s="4"/>
      <c r="G38" s="5"/>
      <c r="H38" s="8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9"/>
      <c r="Z38" s="25"/>
      <c r="AA38" s="8"/>
      <c r="AB38" s="10"/>
      <c r="AC38" s="10"/>
      <c r="AD38" s="10"/>
      <c r="AE38" s="9"/>
      <c r="AF38" s="26"/>
      <c r="AG38" s="32"/>
      <c r="AH38" s="30"/>
      <c r="AI38" s="33"/>
    </row>
    <row r="39" spans="5:35" ht="14.25">
      <c r="E39" s="18"/>
      <c r="F39" s="4"/>
      <c r="G39" s="5"/>
      <c r="H39" s="8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9"/>
      <c r="Z39" s="25">
        <f>(COUNTBLANK(H39:Y39))*$B$10</f>
        <v>54</v>
      </c>
      <c r="AA39" s="8"/>
      <c r="AB39" s="10">
        <f>(AA39*$AB$5/$AA$5)+$AK$1</f>
        <v>0</v>
      </c>
      <c r="AC39" s="10">
        <f>(AA39*$AC$5/$AA$5)+$AK$2</f>
        <v>0</v>
      </c>
      <c r="AD39" s="10"/>
      <c r="AE39" s="9">
        <f>((AB39+AC39)*$AE$5/($AB$5+$AC$5))+$AK$3</f>
        <v>0</v>
      </c>
      <c r="AF39" s="26">
        <f>SUM(AA39:AE39)</f>
        <v>0</v>
      </c>
      <c r="AG39" s="32">
        <f>IF($B$17=1,IF(AF39&gt;0,IF(AF39&gt;=80,"ผ.","มผ."),""),IF(AF39&gt;0,(VLOOKUP(AF39,$A$20:$B$27,2)),""))</f>
      </c>
      <c r="AH39" s="30"/>
      <c r="AI39" s="33"/>
    </row>
    <row r="40" spans="5:35" ht="15" thickBot="1">
      <c r="E40" s="19"/>
      <c r="F40" s="6"/>
      <c r="G40" s="7"/>
      <c r="H40" s="50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  <c r="Z40" s="43">
        <f>(COUNTBLANK(H40:Y40))*$B$10</f>
        <v>54</v>
      </c>
      <c r="AA40" s="50"/>
      <c r="AB40" s="51">
        <f>(AA40*$AB$5/$AA$5)+$AK$1</f>
        <v>0</v>
      </c>
      <c r="AC40" s="51">
        <f>(AA40*$AC$5/$AA$5)+$AK$2</f>
        <v>0</v>
      </c>
      <c r="AD40" s="51"/>
      <c r="AE40" s="52">
        <f>((AB40+AC40)*$AE$5/($AB$5+$AC$5))+$AK$3</f>
        <v>0</v>
      </c>
      <c r="AF40" s="27">
        <f>SUM(AA40:AE40)</f>
        <v>0</v>
      </c>
      <c r="AG40" s="44">
        <f>IF($B$17=1,IF(AF40&gt;0,IF(AF40&gt;=80,"ผ.","มผ."),""),IF(AF40&gt;0,(VLOOKUP(AF40,$A$20:$B$27,2)),""))</f>
      </c>
      <c r="AH40" s="40"/>
      <c r="AI40" s="34"/>
    </row>
  </sheetData>
  <sheetProtection/>
  <mergeCells count="13">
    <mergeCell ref="AH1:AH4"/>
    <mergeCell ref="AI1:AI4"/>
    <mergeCell ref="E3:E5"/>
    <mergeCell ref="F3:G3"/>
    <mergeCell ref="F4:G4"/>
    <mergeCell ref="Z3:Z5"/>
    <mergeCell ref="AA1:AA4"/>
    <mergeCell ref="AB1:AB4"/>
    <mergeCell ref="AC1:AC4"/>
    <mergeCell ref="AD1:AD4"/>
    <mergeCell ref="AE1:AE4"/>
    <mergeCell ref="AF1:AF4"/>
    <mergeCell ref="AG1:AG4"/>
  </mergeCells>
  <conditionalFormatting sqref="AH36:AI36">
    <cfRule type="expression" priority="51" dxfId="55" stopIfTrue="1">
      <formula>$F36=0</formula>
    </cfRule>
  </conditionalFormatting>
  <conditionalFormatting sqref="AA36 AD36">
    <cfRule type="expression" priority="54" dxfId="55" stopIfTrue="1">
      <formula>$F36=0</formula>
    </cfRule>
  </conditionalFormatting>
  <conditionalFormatting sqref="AA37:AA40 AD37:AD40">
    <cfRule type="expression" priority="53" dxfId="55" stopIfTrue="1">
      <formula>$F37=0</formula>
    </cfRule>
  </conditionalFormatting>
  <conditionalFormatting sqref="AF36:AF40">
    <cfRule type="expression" priority="52" dxfId="55" stopIfTrue="1">
      <formula>$F36=0</formula>
    </cfRule>
  </conditionalFormatting>
  <conditionalFormatting sqref="AH37:AI40">
    <cfRule type="expression" priority="50" dxfId="55" stopIfTrue="1">
      <formula>$F37=0</formula>
    </cfRule>
  </conditionalFormatting>
  <conditionalFormatting sqref="H36:Y40">
    <cfRule type="expression" priority="48" dxfId="55" stopIfTrue="1">
      <formula>$F36=0</formula>
    </cfRule>
  </conditionalFormatting>
  <conditionalFormatting sqref="Z36:Z40">
    <cfRule type="expression" priority="47" dxfId="55" stopIfTrue="1">
      <formula>$F36=0</formula>
    </cfRule>
  </conditionalFormatting>
  <conditionalFormatting sqref="AB36:AC36">
    <cfRule type="expression" priority="46" dxfId="55" stopIfTrue="1">
      <formula>$F36=0</formula>
    </cfRule>
  </conditionalFormatting>
  <conditionalFormatting sqref="AB37:AC40">
    <cfRule type="expression" priority="45" dxfId="55" stopIfTrue="1">
      <formula>$F37=0</formula>
    </cfRule>
  </conditionalFormatting>
  <conditionalFormatting sqref="AE36">
    <cfRule type="expression" priority="44" dxfId="55" stopIfTrue="1">
      <formula>$F36=0</formula>
    </cfRule>
  </conditionalFormatting>
  <conditionalFormatting sqref="AE37:AE40">
    <cfRule type="expression" priority="43" dxfId="55" stopIfTrue="1">
      <formula>$F37=0</formula>
    </cfRule>
  </conditionalFormatting>
  <conditionalFormatting sqref="AG36:AG40">
    <cfRule type="expression" priority="42" dxfId="55" stopIfTrue="1">
      <formula>$F36=0</formula>
    </cfRule>
  </conditionalFormatting>
  <conditionalFormatting sqref="AH6:AI6 AH11:AI11 AH16:AI16 AH21:AI21 AH26:AI26 AH31:AI31">
    <cfRule type="expression" priority="9" dxfId="55" stopIfTrue="1">
      <formula>$F6=0</formula>
    </cfRule>
  </conditionalFormatting>
  <conditionalFormatting sqref="AA6 AA11 AA16 AA21 AA26 AA31 AD6 AD11 AD16 AD21 AD26 AD31">
    <cfRule type="expression" priority="12" dxfId="55" stopIfTrue="1">
      <formula>$F6=0</formula>
    </cfRule>
  </conditionalFormatting>
  <conditionalFormatting sqref="AA7:AA10 AA12:AA15 AA17:AA20 AA22:AA25 AA27:AA30 AA32:AA35 AD7:AD10 AD12:AD15 AD17:AD20 AD22:AD25 AD27:AD30 AD32:AD35">
    <cfRule type="expression" priority="11" dxfId="55" stopIfTrue="1">
      <formula>$F7=0</formula>
    </cfRule>
  </conditionalFormatting>
  <conditionalFormatting sqref="AF6:AF35">
    <cfRule type="expression" priority="10" dxfId="55" stopIfTrue="1">
      <formula>$F6=0</formula>
    </cfRule>
  </conditionalFormatting>
  <conditionalFormatting sqref="AH7:AI10 AH12:AI15 AH17:AI20 AH22:AI25 AH27:AI30 AH32:AI35">
    <cfRule type="expression" priority="8" dxfId="55" stopIfTrue="1">
      <formula>$F7=0</formula>
    </cfRule>
  </conditionalFormatting>
  <conditionalFormatting sqref="H6:Y35">
    <cfRule type="expression" priority="7" dxfId="55" stopIfTrue="1">
      <formula>$F6=0</formula>
    </cfRule>
  </conditionalFormatting>
  <conditionalFormatting sqref="Z6:Z35">
    <cfRule type="expression" priority="6" dxfId="55" stopIfTrue="1">
      <formula>$F6=0</formula>
    </cfRule>
  </conditionalFormatting>
  <conditionalFormatting sqref="AB6:AC6 AB11:AC11 AB16:AC16 AB21:AC21 AB26:AC26 AB31:AC31">
    <cfRule type="expression" priority="5" dxfId="55" stopIfTrue="1">
      <formula>$F6=0</formula>
    </cfRule>
  </conditionalFormatting>
  <conditionalFormatting sqref="AB7:AC10 AB12:AC15 AB17:AC20 AB22:AC25 AB27:AC30 AB32:AC35">
    <cfRule type="expression" priority="4" dxfId="55" stopIfTrue="1">
      <formula>$F7=0</formula>
    </cfRule>
  </conditionalFormatting>
  <conditionalFormatting sqref="AE6 AE11 AE16 AE21 AE26 AE31">
    <cfRule type="expression" priority="3" dxfId="55" stopIfTrue="1">
      <formula>$F6=0</formula>
    </cfRule>
  </conditionalFormatting>
  <conditionalFormatting sqref="AE7:AE10 AE12:AE15 AE17:AE20 AE22:AE25 AE27:AE30 AE32:AE35">
    <cfRule type="expression" priority="2" dxfId="55" stopIfTrue="1">
      <formula>$F7=0</formula>
    </cfRule>
  </conditionalFormatting>
  <conditionalFormatting sqref="AG6:AG35">
    <cfRule type="expression" priority="1" dxfId="55" stopIfTrue="1">
      <formula>$F6=0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6"/>
  <sheetViews>
    <sheetView tabSelected="1" view="pageLayout" workbookViewId="0" topLeftCell="B1">
      <selection activeCell="H35" sqref="B2:K36"/>
    </sheetView>
  </sheetViews>
  <sheetFormatPr defaultColWidth="9.140625" defaultRowHeight="15"/>
  <cols>
    <col min="1" max="1" width="4.7109375" style="0" customWidth="1"/>
    <col min="2" max="2" width="8.28125" style="0" customWidth="1"/>
    <col min="4" max="4" width="4.8515625" style="0" customWidth="1"/>
    <col min="5" max="5" width="14.421875" style="0" customWidth="1"/>
    <col min="6" max="6" width="9.57421875" style="0" customWidth="1"/>
    <col min="7" max="7" width="1.421875" style="0" customWidth="1"/>
    <col min="8" max="8" width="9.28125" style="0" customWidth="1"/>
    <col min="10" max="10" width="23.00390625" style="0" customWidth="1"/>
    <col min="11" max="11" width="14.421875" style="0" hidden="1" customWidth="1"/>
  </cols>
  <sheetData>
    <row r="2" spans="2:11" ht="26.25">
      <c r="B2" s="174" t="s">
        <v>6</v>
      </c>
      <c r="C2" s="174"/>
      <c r="D2" s="174"/>
      <c r="E2" s="174"/>
      <c r="F2" s="174"/>
      <c r="G2" s="174"/>
      <c r="H2" s="174"/>
      <c r="I2" s="174"/>
      <c r="J2" s="174"/>
      <c r="K2" s="174"/>
    </row>
    <row r="3" spans="2:11" ht="23.25">
      <c r="B3" s="175" t="s">
        <v>7</v>
      </c>
      <c r="C3" s="175"/>
      <c r="D3" s="175"/>
      <c r="E3" s="175"/>
      <c r="F3" s="175"/>
      <c r="G3" s="175"/>
      <c r="H3" s="175"/>
      <c r="I3" s="175"/>
      <c r="J3" s="175"/>
      <c r="K3" s="175"/>
    </row>
    <row r="4" spans="2:11" ht="26.25" customHeight="1">
      <c r="B4" s="57"/>
      <c r="C4" s="57"/>
      <c r="D4" s="57"/>
      <c r="E4" s="58" t="str">
        <f>กรอกข้อมูล!A1</f>
        <v>ภาคเรียนที่</v>
      </c>
      <c r="F4" s="59">
        <f>กรอกข้อมูล!B1</f>
        <v>1</v>
      </c>
      <c r="G4" s="57"/>
      <c r="H4" s="57" t="str">
        <f>กรอกข้อมูล!A2</f>
        <v>ปีการศึกษา</v>
      </c>
      <c r="I4" s="60">
        <f>กรอกข้อมูล!B2</f>
        <v>2560</v>
      </c>
      <c r="J4" s="57"/>
      <c r="K4" s="57"/>
    </row>
    <row r="5" spans="2:11" ht="23.25">
      <c r="B5" s="57" t="s">
        <v>72</v>
      </c>
      <c r="C5" s="57" t="str">
        <f>กรอกข้อมูล!B3</f>
        <v>2001-2001</v>
      </c>
      <c r="D5" s="57"/>
      <c r="E5" s="57" t="str">
        <f>กรอกข้อมูล!A4&amp;""&amp;กรอกข้อมูล!B4</f>
        <v>ชื่อวิชาคอมพิวเตอร์และสารสนเทศเพื่องานอาชีพ</v>
      </c>
      <c r="F5" s="57"/>
      <c r="G5" s="57"/>
      <c r="H5" s="57"/>
      <c r="I5" s="57"/>
      <c r="J5" s="57" t="str">
        <f>กรอกข้อมูล!A5&amp;"  "&amp;กรอกข้อมูล!B5</f>
        <v>หน่วยกิต  2</v>
      </c>
      <c r="K5" s="57"/>
    </row>
    <row r="6" spans="2:11" ht="28.5" customHeight="1">
      <c r="B6" s="175" t="str">
        <f>กรอกข้อมูล!A6&amp;" "&amp;กรอกข้อมูล!B6&amp;"       "&amp;กรอกข้อมูล!A7&amp;" "&amp;กรอกข้อมูล!B7&amp;"      "&amp;กรอกข้อมูล!A8&amp;" "&amp;กรอกข้อมูล!B8&amp;"         "&amp;กรอกข้อมูล!A9&amp;" "&amp;กรอกข้อมูล!B9</f>
        <v>ชั้น ปวช.1       ประเภทวิชา พาณิชยกรรม      สาขาวิชา การบัญชี         สาขางาน บัญชี</v>
      </c>
      <c r="C6" s="175"/>
      <c r="D6" s="175"/>
      <c r="E6" s="175"/>
      <c r="F6" s="175"/>
      <c r="G6" s="175"/>
      <c r="H6" s="175"/>
      <c r="I6" s="175"/>
      <c r="J6" s="175"/>
      <c r="K6" s="57"/>
    </row>
    <row r="7" spans="2:11" ht="28.5" customHeight="1">
      <c r="B7" s="168" t="str">
        <f>กรอกข้อมูล!A10&amp;"   "&amp;กรอกข้อมูล!B10&amp;"       คาบ "&amp;กรอกข้อมูล!A11&amp;"   "&amp;กรอกข้อมูล!B11&amp;"       คาบ "&amp;กรอกข้อมูล!A12&amp;"  "&amp;กรอกข้อมูล!B12&amp;"    คาบ"</f>
        <v>การเรียนต่อสัปดาห์ สัปดาห์ละ   3       คาบ เวลาเรียนเต็ม   54       คาบ เวลาเรียน 80%       42    คาบ</v>
      </c>
      <c r="C7" s="168"/>
      <c r="D7" s="168"/>
      <c r="E7" s="168"/>
      <c r="F7" s="168"/>
      <c r="G7" s="168"/>
      <c r="H7" s="168"/>
      <c r="I7" s="168"/>
      <c r="J7" s="168"/>
      <c r="K7" s="168"/>
    </row>
    <row r="8" spans="2:11" ht="22.5" customHeight="1">
      <c r="B8" s="177" t="str">
        <f>กรอกข้อมูล!A13&amp;""&amp;กรอกข้อมูล!B13</f>
        <v>(          ) ภาคนอก(     /    ) ภาคใน</v>
      </c>
      <c r="C8" s="177"/>
      <c r="D8" s="177"/>
      <c r="E8" s="177"/>
      <c r="F8" s="177"/>
      <c r="G8" s="177"/>
      <c r="H8" s="177"/>
      <c r="I8" s="177"/>
      <c r="J8" s="177"/>
      <c r="K8" s="61"/>
    </row>
    <row r="9" spans="2:11" ht="21">
      <c r="B9" s="62" t="s">
        <v>8</v>
      </c>
      <c r="C9" s="63"/>
      <c r="D9" s="63"/>
      <c r="E9" s="63"/>
      <c r="F9" s="63"/>
      <c r="G9" s="64"/>
      <c r="H9" s="152" t="s">
        <v>54</v>
      </c>
      <c r="I9" s="169"/>
      <c r="J9" s="169"/>
      <c r="K9" s="169"/>
    </row>
    <row r="10" spans="2:11" ht="21" customHeight="1">
      <c r="B10" s="176" t="s">
        <v>9</v>
      </c>
      <c r="C10" s="176"/>
      <c r="D10" s="176"/>
      <c r="E10" s="176"/>
      <c r="F10" s="176"/>
      <c r="G10" s="64"/>
      <c r="H10" s="65"/>
      <c r="I10" s="66"/>
      <c r="J10" s="66"/>
      <c r="K10" s="66"/>
    </row>
    <row r="11" spans="2:11" ht="21" customHeight="1">
      <c r="B11" s="176"/>
      <c r="C11" s="176"/>
      <c r="D11" s="176"/>
      <c r="E11" s="176"/>
      <c r="F11" s="176"/>
      <c r="G11" s="64"/>
      <c r="H11" s="166" t="s">
        <v>58</v>
      </c>
      <c r="I11" s="167"/>
      <c r="J11" s="167"/>
      <c r="K11" s="167"/>
    </row>
    <row r="12" spans="2:11" ht="21" customHeight="1">
      <c r="B12" s="176"/>
      <c r="C12" s="176"/>
      <c r="D12" s="176"/>
      <c r="E12" s="176"/>
      <c r="F12" s="176"/>
      <c r="G12" s="64"/>
      <c r="H12" s="170" t="str">
        <f>"(  "&amp;กรอกข้อมูล!B14&amp;"  )"</f>
        <v>(  นายชยันต์  วราโภค  )</v>
      </c>
      <c r="I12" s="171"/>
      <c r="J12" s="171"/>
      <c r="K12" s="171"/>
    </row>
    <row r="13" spans="2:11" ht="18.75">
      <c r="B13" s="67"/>
      <c r="C13" s="67"/>
      <c r="D13" s="67"/>
      <c r="E13" s="67"/>
      <c r="F13" s="67"/>
      <c r="G13" s="64"/>
      <c r="H13" s="68" t="str">
        <f>"ความเห็นของหัวหน้าแผนกวิชา"&amp;กรอกข้อมูล!B15</f>
        <v>ความเห็นของหัวหน้าแผนกวิชาธุรกิจเกษตร</v>
      </c>
      <c r="I13" s="69"/>
      <c r="J13" s="69"/>
      <c r="K13" s="70"/>
    </row>
    <row r="14" spans="2:11" ht="18.75">
      <c r="B14" s="71" t="s">
        <v>10</v>
      </c>
      <c r="C14" s="144" t="s">
        <v>52</v>
      </c>
      <c r="D14" s="144"/>
      <c r="E14" s="71" t="s">
        <v>51</v>
      </c>
      <c r="F14" s="71" t="s">
        <v>50</v>
      </c>
      <c r="G14" s="64"/>
      <c r="H14" s="148" t="s">
        <v>42</v>
      </c>
      <c r="I14" s="147"/>
      <c r="J14" s="147"/>
      <c r="K14" s="147"/>
    </row>
    <row r="15" spans="2:11" ht="18.75">
      <c r="B15" s="72">
        <v>4</v>
      </c>
      <c r="C15" s="144" t="s">
        <v>27</v>
      </c>
      <c r="D15" s="144"/>
      <c r="E15" s="71" t="s">
        <v>30</v>
      </c>
      <c r="F15" s="73">
        <f>COUNTIF(กรอกข้อมูล!$AG$6:$AG$40,กรอกข้อมูล!B27)</f>
        <v>0</v>
      </c>
      <c r="G15" s="64"/>
      <c r="H15" s="145"/>
      <c r="I15" s="146"/>
      <c r="J15" s="146"/>
      <c r="K15" s="146"/>
    </row>
    <row r="16" spans="2:11" ht="18.75">
      <c r="B16" s="72">
        <v>3.5</v>
      </c>
      <c r="C16" s="144" t="s">
        <v>26</v>
      </c>
      <c r="D16" s="144"/>
      <c r="E16" s="71" t="s">
        <v>29</v>
      </c>
      <c r="F16" s="73">
        <f>COUNTIF(กรอกข้อมูล!$AG$6:$AG$40,กรอกข้อมูล!B26)</f>
        <v>0</v>
      </c>
      <c r="G16" s="64"/>
      <c r="H16" s="145" t="s">
        <v>57</v>
      </c>
      <c r="I16" s="146"/>
      <c r="J16" s="146"/>
      <c r="K16" s="146"/>
    </row>
    <row r="17" spans="2:11" ht="18.75">
      <c r="B17" s="72">
        <v>3</v>
      </c>
      <c r="C17" s="144" t="s">
        <v>25</v>
      </c>
      <c r="D17" s="144"/>
      <c r="E17" s="71" t="s">
        <v>28</v>
      </c>
      <c r="F17" s="73">
        <f>COUNTIF(กรอกข้อมูล!$AG$6:$AG$40,กรอกข้อมูล!B25)</f>
        <v>0</v>
      </c>
      <c r="G17" s="64"/>
      <c r="H17" s="145" t="str">
        <f>"(  "&amp;กรอกข้อมูล!B16&amp;"  )"</f>
        <v>(  นางสุปัญญา ทาหะพรหม  )</v>
      </c>
      <c r="I17" s="146"/>
      <c r="J17" s="146"/>
      <c r="K17" s="146"/>
    </row>
    <row r="18" spans="2:11" ht="18.75">
      <c r="B18" s="72">
        <v>2.5</v>
      </c>
      <c r="C18" s="144" t="s">
        <v>24</v>
      </c>
      <c r="D18" s="144"/>
      <c r="E18" s="71" t="s">
        <v>26</v>
      </c>
      <c r="F18" s="73">
        <f>COUNTIF(กรอกข้อมูล!$AG$6:$AG$40,กรอกข้อมูล!B24)</f>
        <v>0</v>
      </c>
      <c r="G18" s="64"/>
      <c r="H18" s="74"/>
      <c r="I18" s="147" t="s">
        <v>81</v>
      </c>
      <c r="J18" s="147"/>
      <c r="K18" s="147"/>
    </row>
    <row r="19" spans="2:11" ht="18.75">
      <c r="B19" s="72">
        <v>2</v>
      </c>
      <c r="C19" s="144" t="s">
        <v>23</v>
      </c>
      <c r="D19" s="144"/>
      <c r="E19" s="71" t="s">
        <v>25</v>
      </c>
      <c r="F19" s="73">
        <f>COUNTIF(กรอกข้อมูล!$AG$6:$AG$40,กรอกข้อมูล!B23)</f>
        <v>0</v>
      </c>
      <c r="G19" s="64"/>
      <c r="H19" s="75" t="s">
        <v>35</v>
      </c>
      <c r="I19" s="76"/>
      <c r="J19" s="76"/>
      <c r="K19" s="67"/>
    </row>
    <row r="20" spans="2:11" ht="18.75">
      <c r="B20" s="72">
        <v>1.5</v>
      </c>
      <c r="C20" s="144" t="s">
        <v>21</v>
      </c>
      <c r="D20" s="144"/>
      <c r="E20" s="71" t="s">
        <v>24</v>
      </c>
      <c r="F20" s="73">
        <f>COUNTIF(กรอกข้อมูล!$AG$6:$AG$40,กรอกข้อมูล!B22)</f>
        <v>0</v>
      </c>
      <c r="G20" s="64"/>
      <c r="H20" s="145" t="s">
        <v>16</v>
      </c>
      <c r="I20" s="146"/>
      <c r="J20" s="146"/>
      <c r="K20" s="146"/>
    </row>
    <row r="21" spans="2:11" ht="18.75">
      <c r="B21" s="72">
        <v>1</v>
      </c>
      <c r="C21" s="144" t="s">
        <v>22</v>
      </c>
      <c r="D21" s="144"/>
      <c r="E21" s="71" t="s">
        <v>23</v>
      </c>
      <c r="F21" s="73">
        <f>COUNTIF(กรอกข้อมูล!$AG$6:$AG$40,กรอกข้อมูล!B21)</f>
        <v>0</v>
      </c>
      <c r="G21" s="64"/>
      <c r="H21" s="67"/>
      <c r="I21" s="67"/>
      <c r="J21" s="67"/>
      <c r="K21" s="67"/>
    </row>
    <row r="22" spans="2:11" ht="18.75">
      <c r="B22" s="72">
        <v>0</v>
      </c>
      <c r="C22" s="144" t="s">
        <v>19</v>
      </c>
      <c r="D22" s="144"/>
      <c r="E22" s="71" t="s">
        <v>20</v>
      </c>
      <c r="F22" s="73">
        <f>COUNTIF(กรอกข้อมูล!$AG$6:$AG$40,กรอกข้อมูล!B20)</f>
        <v>0</v>
      </c>
      <c r="G22" s="64"/>
      <c r="H22" s="145" t="s">
        <v>59</v>
      </c>
      <c r="I22" s="146"/>
      <c r="J22" s="146"/>
      <c r="K22" s="146"/>
    </row>
    <row r="23" spans="2:11" ht="18.75">
      <c r="B23" s="149" t="s">
        <v>12</v>
      </c>
      <c r="C23" s="150"/>
      <c r="D23" s="150"/>
      <c r="E23" s="151"/>
      <c r="F23" s="73">
        <f>COUNTIF(กรอกข้อมูล!$AG$6:$AG$40,"ขร.")</f>
        <v>0</v>
      </c>
      <c r="G23" s="64"/>
      <c r="H23" s="74"/>
      <c r="I23" s="147" t="s">
        <v>60</v>
      </c>
      <c r="J23" s="155"/>
      <c r="K23" s="155"/>
    </row>
    <row r="24" spans="2:11" ht="18.75">
      <c r="B24" s="149" t="s">
        <v>13</v>
      </c>
      <c r="C24" s="150"/>
      <c r="D24" s="150"/>
      <c r="E24" s="151"/>
      <c r="F24" s="73">
        <f>COUNTIF(กรอกข้อมูล!$AG$6:$AG$40,"มส.")</f>
        <v>0</v>
      </c>
      <c r="G24" s="64"/>
      <c r="H24" s="74"/>
      <c r="I24" s="67"/>
      <c r="J24" s="67"/>
      <c r="K24" s="67"/>
    </row>
    <row r="25" spans="2:11" ht="18.75">
      <c r="B25" s="149" t="s">
        <v>14</v>
      </c>
      <c r="C25" s="150"/>
      <c r="D25" s="150"/>
      <c r="E25" s="151"/>
      <c r="F25" s="73">
        <f>COUNTIF(กรอกข้อมูล!$AG$6:$AG$40,"ขส.")</f>
        <v>0</v>
      </c>
      <c r="G25" s="64"/>
      <c r="H25" s="152" t="s">
        <v>55</v>
      </c>
      <c r="I25" s="153"/>
      <c r="J25" s="153"/>
      <c r="K25" s="153"/>
    </row>
    <row r="26" spans="2:11" ht="18.75">
      <c r="B26" s="149" t="s">
        <v>18</v>
      </c>
      <c r="C26" s="150"/>
      <c r="D26" s="150"/>
      <c r="E26" s="151"/>
      <c r="F26" s="73">
        <f>COUNTIF(กรอกข้อมูล!$AG$6:$AG$40,"ขป.")</f>
        <v>0</v>
      </c>
      <c r="G26" s="64"/>
      <c r="H26" s="145" t="s">
        <v>16</v>
      </c>
      <c r="I26" s="154"/>
      <c r="J26" s="154"/>
      <c r="K26" s="154"/>
    </row>
    <row r="27" spans="2:11" ht="18.75">
      <c r="B27" s="149" t="s">
        <v>15</v>
      </c>
      <c r="C27" s="150"/>
      <c r="D27" s="150"/>
      <c r="E27" s="151"/>
      <c r="F27" s="73">
        <f>COUNTIF(กรอกข้อมูล!$AG$6:$AG$40,"ท.")</f>
        <v>0</v>
      </c>
      <c r="G27" s="64"/>
      <c r="H27" s="145" t="s">
        <v>61</v>
      </c>
      <c r="I27" s="154"/>
      <c r="J27" s="154"/>
      <c r="K27" s="154"/>
    </row>
    <row r="28" spans="2:11" ht="18.75">
      <c r="B28" s="158" t="s">
        <v>11</v>
      </c>
      <c r="C28" s="159"/>
      <c r="D28" s="159"/>
      <c r="E28" s="160"/>
      <c r="F28" s="77">
        <f>SUM(F15:F27)</f>
        <v>0</v>
      </c>
      <c r="G28" s="64"/>
      <c r="H28" s="145" t="s">
        <v>70</v>
      </c>
      <c r="I28" s="146"/>
      <c r="J28" s="146"/>
      <c r="K28" s="146"/>
    </row>
    <row r="29" spans="2:11" ht="18.75">
      <c r="B29" s="157" t="str">
        <f>IF(กรอกข้อมูล!B17=2,"วิชาปรับพื้น ผ่าน  "&amp;COUNTIF(กรอกข้อมูล!$AG$6:$AG$40,"ผ.")&amp;"     คน","วิชาปรับพื้น ผ่าน   -   คน")</f>
        <v>วิชาปรับพื้น ผ่าน   -   คน</v>
      </c>
      <c r="C29" s="157"/>
      <c r="D29" s="157" t="str">
        <f>IF(กรอกข้อมูล!B17=2,"ไม่ผ่าน    "&amp;COUNTIF(กรอกข้อมูล!$AG$6:$AG$40,"มผ.")&amp;"     คน    รวม","ไม่ผ่าน   -   คน  รวม")</f>
        <v>ไม่ผ่าน   -   คน  รวม</v>
      </c>
      <c r="E29" s="161"/>
      <c r="F29" s="78"/>
      <c r="G29" s="79"/>
      <c r="H29" s="145" t="s">
        <v>62</v>
      </c>
      <c r="I29" s="154"/>
      <c r="J29" s="154"/>
      <c r="K29" s="154"/>
    </row>
    <row r="30" spans="2:11" ht="18.75">
      <c r="B30" s="157" t="str">
        <f>IF(กรอกข้อมูล!B17=1,"กิจกรรม ผ่าน       "&amp;COUNTIF(กรอกข้อมูล!$AG$6:$AG$40,"ผ.")&amp;"     คน","กิจกรรม ผ่าน   -   คน")</f>
        <v>กิจกรรม ผ่าน   -   คน</v>
      </c>
      <c r="C30" s="157"/>
      <c r="D30" s="157" t="str">
        <f>IF(กรอกข้อมูล!B17=1,"ไม่ผ่าน       "&amp;COUNTIF(กรอกข้อมูล!$AG$6:$AG$40,"มผ.")&amp;"     คน    รวม","ไม่ผ่าน   -   คน  รวม")</f>
        <v>ไม่ผ่าน   -   คน  รวม</v>
      </c>
      <c r="E30" s="161"/>
      <c r="F30" s="78" t="str">
        <f>IF(กรอกข้อมูล!B17=1,(COUNTIF(กรอกข้อมูล!$AG$6:$AG$40,"ผ."))+(COUNTIF(กรอกข้อมูล!$AG$6:$AG$40,"มผ.")),"  ")</f>
        <v>  </v>
      </c>
      <c r="G30" s="79"/>
      <c r="H30" s="152" t="s">
        <v>56</v>
      </c>
      <c r="I30" s="153"/>
      <c r="J30" s="153"/>
      <c r="K30" s="153"/>
    </row>
    <row r="31" spans="2:11" ht="18.75" customHeight="1">
      <c r="B31" s="162" t="s">
        <v>31</v>
      </c>
      <c r="C31" s="162"/>
      <c r="D31" s="162"/>
      <c r="E31" s="162"/>
      <c r="F31" s="162"/>
      <c r="G31" s="64"/>
      <c r="H31" s="145" t="s">
        <v>43</v>
      </c>
      <c r="I31" s="146"/>
      <c r="J31" s="146"/>
      <c r="K31" s="146"/>
    </row>
    <row r="32" spans="2:11" ht="18.75">
      <c r="B32" s="173" t="s">
        <v>32</v>
      </c>
      <c r="C32" s="147"/>
      <c r="D32" s="147"/>
      <c r="E32" s="147"/>
      <c r="F32" s="147"/>
      <c r="G32" s="64"/>
      <c r="H32" s="67"/>
      <c r="I32" s="67"/>
      <c r="J32" s="67"/>
      <c r="K32" s="67"/>
    </row>
    <row r="33" spans="2:11" ht="18.75">
      <c r="B33" s="147" t="s">
        <v>41</v>
      </c>
      <c r="C33" s="147"/>
      <c r="D33" s="147"/>
      <c r="E33" s="147"/>
      <c r="F33" s="147"/>
      <c r="G33" s="163"/>
      <c r="H33" s="145" t="s">
        <v>63</v>
      </c>
      <c r="I33" s="146"/>
      <c r="J33" s="146"/>
      <c r="K33" s="146"/>
    </row>
    <row r="34" spans="2:11" ht="18.75">
      <c r="B34" s="70" t="s">
        <v>37</v>
      </c>
      <c r="C34" s="80">
        <v>70</v>
      </c>
      <c r="D34" s="70">
        <v>30</v>
      </c>
      <c r="E34" s="80" t="s">
        <v>33</v>
      </c>
      <c r="F34" s="164" t="s">
        <v>40</v>
      </c>
      <c r="G34" s="165"/>
      <c r="H34" s="145" t="s">
        <v>105</v>
      </c>
      <c r="I34" s="172"/>
      <c r="J34" s="172"/>
      <c r="K34" s="172"/>
    </row>
    <row r="35" spans="2:11" ht="18.75">
      <c r="B35" s="70" t="s">
        <v>38</v>
      </c>
      <c r="C35" s="80">
        <v>80</v>
      </c>
      <c r="D35" s="70">
        <v>20</v>
      </c>
      <c r="E35" s="80" t="s">
        <v>34</v>
      </c>
      <c r="F35" s="146" t="s">
        <v>39</v>
      </c>
      <c r="G35" s="156"/>
      <c r="H35" s="145" t="s">
        <v>36</v>
      </c>
      <c r="I35" s="154"/>
      <c r="J35" s="154"/>
      <c r="K35" s="154"/>
    </row>
    <row r="36" spans="2:11" ht="18.75">
      <c r="B36" s="146" t="s">
        <v>104</v>
      </c>
      <c r="C36" s="146"/>
      <c r="D36" s="146"/>
      <c r="E36" s="146"/>
      <c r="F36" s="146"/>
      <c r="G36" s="64"/>
      <c r="H36" s="67"/>
      <c r="I36" s="67"/>
      <c r="J36" s="67"/>
      <c r="K36" s="67"/>
    </row>
  </sheetData>
  <sheetProtection/>
  <mergeCells count="52">
    <mergeCell ref="B2:K2"/>
    <mergeCell ref="B3:K3"/>
    <mergeCell ref="B10:F12"/>
    <mergeCell ref="C14:D14"/>
    <mergeCell ref="C22:D22"/>
    <mergeCell ref="B6:J6"/>
    <mergeCell ref="B8:J8"/>
    <mergeCell ref="H11:K11"/>
    <mergeCell ref="B7:K7"/>
    <mergeCell ref="H9:K9"/>
    <mergeCell ref="H12:K12"/>
    <mergeCell ref="H34:K34"/>
    <mergeCell ref="B32:F32"/>
    <mergeCell ref="H17:K17"/>
    <mergeCell ref="H22:K22"/>
    <mergeCell ref="C15:D15"/>
    <mergeCell ref="H28:K28"/>
    <mergeCell ref="H30:K30"/>
    <mergeCell ref="H31:K31"/>
    <mergeCell ref="B36:F36"/>
    <mergeCell ref="B30:C30"/>
    <mergeCell ref="D30:E30"/>
    <mergeCell ref="H35:K35"/>
    <mergeCell ref="F35:G35"/>
    <mergeCell ref="B29:C29"/>
    <mergeCell ref="H27:K27"/>
    <mergeCell ref="H29:K29"/>
    <mergeCell ref="B28:E28"/>
    <mergeCell ref="H33:K33"/>
    <mergeCell ref="D29:E29"/>
    <mergeCell ref="B31:F31"/>
    <mergeCell ref="B33:G33"/>
    <mergeCell ref="F34:G34"/>
    <mergeCell ref="H26:K26"/>
    <mergeCell ref="C19:D19"/>
    <mergeCell ref="C20:D20"/>
    <mergeCell ref="B27:E27"/>
    <mergeCell ref="B26:E26"/>
    <mergeCell ref="I23:K23"/>
    <mergeCell ref="B25:E25"/>
    <mergeCell ref="C21:D21"/>
    <mergeCell ref="H15:K15"/>
    <mergeCell ref="B23:E23"/>
    <mergeCell ref="C17:D17"/>
    <mergeCell ref="C16:D16"/>
    <mergeCell ref="H25:K25"/>
    <mergeCell ref="C18:D18"/>
    <mergeCell ref="H16:K16"/>
    <mergeCell ref="I18:K18"/>
    <mergeCell ref="H20:K20"/>
    <mergeCell ref="H14:K14"/>
    <mergeCell ref="B24:E24"/>
  </mergeCells>
  <printOptions/>
  <pageMargins left="0.1968503937007874" right="0.07874015748031496" top="0.35433070866141736" bottom="0.21" header="0.31496062992125984" footer="0.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42"/>
  <sheetViews>
    <sheetView zoomScale="160" zoomScaleNormal="160" zoomScaleSheetLayoutView="110" zoomScalePageLayoutView="0" workbookViewId="0" topLeftCell="A1">
      <selection activeCell="AO24" sqref="A1:AX42"/>
    </sheetView>
  </sheetViews>
  <sheetFormatPr defaultColWidth="9.140625" defaultRowHeight="15"/>
  <cols>
    <col min="1" max="1" width="4.140625" style="1" customWidth="1"/>
    <col min="2" max="2" width="14.00390625" style="1" customWidth="1"/>
    <col min="3" max="3" width="13.140625" style="1" customWidth="1"/>
    <col min="4" max="39" width="2.00390625" style="1" customWidth="1"/>
    <col min="40" max="40" width="3.421875" style="1" customWidth="1"/>
    <col min="41" max="41" width="3.28125" style="1" customWidth="1"/>
    <col min="42" max="42" width="2.7109375" style="1" customWidth="1"/>
    <col min="43" max="44" width="3.140625" style="1" customWidth="1"/>
    <col min="45" max="45" width="2.8515625" style="1" customWidth="1"/>
    <col min="46" max="47" width="3.7109375" style="1" customWidth="1"/>
    <col min="48" max="48" width="3.421875" style="1" customWidth="1"/>
    <col min="49" max="49" width="9.00390625" style="1" hidden="1" customWidth="1"/>
    <col min="50" max="50" width="3.57421875" style="1" customWidth="1"/>
    <col min="51" max="16384" width="9.00390625" style="1" customWidth="1"/>
  </cols>
  <sheetData>
    <row r="1" spans="1:50" ht="15" customHeight="1">
      <c r="A1" s="181" t="str">
        <f>กรอกข้อมูล!A1&amp;"  "&amp;กรอกข้อมูล!B1&amp;"/"&amp;กรอกข้อมูล!B2</f>
        <v>ภาคเรียนที่  1/2560</v>
      </c>
      <c r="B1" s="181"/>
      <c r="C1" s="81" t="str">
        <f>กรอกข้อมูล!A3&amp;""&amp;กรอกข้อมูล!B3</f>
        <v>รหัสวิชา2001-2001</v>
      </c>
      <c r="D1" s="181" t="str">
        <f>กรอกข้อมูล!A4&amp;""&amp;กรอกข้อมูล!B4</f>
        <v>ชื่อวิชาคอมพิวเตอร์และสารสนเทศเพื่องานอาชีพ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204" t="s">
        <v>0</v>
      </c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6" t="str">
        <f>"อาจารย์ผู้สอน "&amp;กรอกข้อมูล!B14</f>
        <v>อาจารย์ผู้สอน นายชยันต์  วราโภค</v>
      </c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8"/>
    </row>
    <row r="2" spans="1:50" ht="15" customHeight="1">
      <c r="A2" s="181" t="str">
        <f>กรอกข้อมูล!A6&amp;""&amp;กรอกข้อมูล!B6&amp;" "&amp;กรอกข้อมูล!A9&amp;""&amp;กรอกข้อมูล!B9&amp;"                     "&amp;กรอกข้อมูล!A13&amp;" "&amp;กรอกข้อมูล!B13</f>
        <v>ชั้นปวช.1 สาขางานบัญชี                     (          ) ภาคนอก (     /    ) ภาคใน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5"/>
      <c r="AI2" s="161"/>
      <c r="AJ2" s="189"/>
      <c r="AK2" s="189"/>
      <c r="AL2" s="189"/>
      <c r="AM2" s="189"/>
      <c r="AN2" s="189"/>
      <c r="AO2" s="198" t="s">
        <v>46</v>
      </c>
      <c r="AP2" s="199"/>
      <c r="AQ2" s="199"/>
      <c r="AR2" s="200"/>
      <c r="AS2" s="195" t="s">
        <v>64</v>
      </c>
      <c r="AT2" s="209" t="s">
        <v>65</v>
      </c>
      <c r="AU2" s="178" t="s">
        <v>5</v>
      </c>
      <c r="AV2" s="178" t="s">
        <v>66</v>
      </c>
      <c r="AW2" s="178"/>
      <c r="AX2" s="178" t="s">
        <v>67</v>
      </c>
    </row>
    <row r="3" spans="1:50" ht="3" customHeight="1" hidden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196"/>
      <c r="AT3" s="210"/>
      <c r="AU3" s="179"/>
      <c r="AV3" s="179"/>
      <c r="AW3" s="179"/>
      <c r="AX3" s="179"/>
    </row>
    <row r="4" spans="1:50" ht="15" customHeight="1">
      <c r="A4" s="186" t="s">
        <v>1</v>
      </c>
      <c r="B4" s="82"/>
      <c r="C4" s="83"/>
      <c r="D4" s="184" t="str">
        <f>กรอกข้อมูล!H3</f>
        <v>พ.ค.</v>
      </c>
      <c r="E4" s="185"/>
      <c r="F4" s="185">
        <f>กรอกข้อมูล!I3</f>
        <v>0</v>
      </c>
      <c r="G4" s="185"/>
      <c r="H4" s="185" t="str">
        <f>กรอกข้อมูล!J3</f>
        <v>มิ.ย.</v>
      </c>
      <c r="I4" s="185"/>
      <c r="J4" s="185">
        <f>กรอกข้อมูล!K3</f>
        <v>0</v>
      </c>
      <c r="K4" s="185"/>
      <c r="L4" s="185">
        <f>กรอกข้อมูล!L3</f>
        <v>0</v>
      </c>
      <c r="M4" s="185"/>
      <c r="N4" s="185">
        <f>กรอกข้อมูล!M3</f>
        <v>0</v>
      </c>
      <c r="O4" s="185"/>
      <c r="P4" s="185" t="str">
        <f>กรอกข้อมูล!N3</f>
        <v>ก.ค.</v>
      </c>
      <c r="Q4" s="185"/>
      <c r="R4" s="185">
        <f>กรอกข้อมูล!O3</f>
        <v>0</v>
      </c>
      <c r="S4" s="185"/>
      <c r="T4" s="185">
        <f>กรอกข้อมูล!P3</f>
        <v>0</v>
      </c>
      <c r="U4" s="185"/>
      <c r="V4" s="185">
        <f>กรอกข้อมูล!Q3</f>
        <v>0</v>
      </c>
      <c r="W4" s="185"/>
      <c r="X4" s="185" t="str">
        <f>กรอกข้อมูล!R3</f>
        <v>ส.ค.</v>
      </c>
      <c r="Y4" s="185"/>
      <c r="Z4" s="185">
        <f>กรอกข้อมูล!S3</f>
        <v>0</v>
      </c>
      <c r="AA4" s="185"/>
      <c r="AB4" s="185">
        <f>กรอกข้อมูล!T3</f>
        <v>0</v>
      </c>
      <c r="AC4" s="185"/>
      <c r="AD4" s="185">
        <f>กรอกข้อมูล!U3</f>
        <v>0</v>
      </c>
      <c r="AE4" s="185"/>
      <c r="AF4" s="185">
        <f>กรอกข้อมูล!V3</f>
        <v>0</v>
      </c>
      <c r="AG4" s="185"/>
      <c r="AH4" s="185" t="str">
        <f>กรอกข้อมูล!W3</f>
        <v>ก.ย.</v>
      </c>
      <c r="AI4" s="185"/>
      <c r="AJ4" s="185">
        <f>กรอกข้อมูล!X3</f>
        <v>0</v>
      </c>
      <c r="AK4" s="185"/>
      <c r="AL4" s="185">
        <f>กรอกข้อมูล!Y3</f>
        <v>0</v>
      </c>
      <c r="AM4" s="212"/>
      <c r="AN4" s="84" t="s">
        <v>44</v>
      </c>
      <c r="AO4" s="190" t="str">
        <f>กรอกข้อมูล!AA1</f>
        <v>จิตพิสัย</v>
      </c>
      <c r="AP4" s="190" t="s">
        <v>96</v>
      </c>
      <c r="AQ4" s="190">
        <f>กรอกข้อมูล!AC1</f>
        <v>0</v>
      </c>
      <c r="AR4" s="201">
        <f>กรอกข้อมูล!AD1</f>
        <v>0</v>
      </c>
      <c r="AS4" s="196"/>
      <c r="AT4" s="210"/>
      <c r="AU4" s="179"/>
      <c r="AV4" s="179"/>
      <c r="AW4" s="179" t="s">
        <v>17</v>
      </c>
      <c r="AX4" s="179"/>
    </row>
    <row r="5" spans="1:50" ht="14.25" customHeight="1">
      <c r="A5" s="187"/>
      <c r="B5" s="85" t="s">
        <v>53</v>
      </c>
      <c r="C5" s="86" t="s">
        <v>49</v>
      </c>
      <c r="D5" s="182">
        <f>กรอกข้อมูล!H4</f>
        <v>23</v>
      </c>
      <c r="E5" s="183"/>
      <c r="F5" s="182">
        <f>กรอกข้อมูล!I4</f>
        <v>30</v>
      </c>
      <c r="G5" s="183"/>
      <c r="H5" s="182">
        <f>กรอกข้อมูล!J4</f>
        <v>6</v>
      </c>
      <c r="I5" s="183"/>
      <c r="J5" s="182">
        <f>กรอกข้อมูล!K4</f>
        <v>13</v>
      </c>
      <c r="K5" s="183"/>
      <c r="L5" s="182">
        <f>กรอกข้อมูล!L4</f>
        <v>20</v>
      </c>
      <c r="M5" s="183"/>
      <c r="N5" s="182">
        <f>กรอกข้อมูล!M4</f>
        <v>27</v>
      </c>
      <c r="O5" s="183"/>
      <c r="P5" s="182">
        <f>กรอกข้อมูล!N4</f>
        <v>4</v>
      </c>
      <c r="Q5" s="183"/>
      <c r="R5" s="182">
        <f>กรอกข้อมูล!O4</f>
        <v>11</v>
      </c>
      <c r="S5" s="183"/>
      <c r="T5" s="182">
        <f>กรอกข้อมูล!P4</f>
        <v>18</v>
      </c>
      <c r="U5" s="183"/>
      <c r="V5" s="182">
        <f>กรอกข้อมูล!Q4</f>
        <v>25</v>
      </c>
      <c r="W5" s="183"/>
      <c r="X5" s="182">
        <f>กรอกข้อมูล!R4</f>
        <v>1</v>
      </c>
      <c r="Y5" s="183"/>
      <c r="Z5" s="182">
        <f>กรอกข้อมูล!S4</f>
        <v>8</v>
      </c>
      <c r="AA5" s="183"/>
      <c r="AB5" s="182">
        <f>กรอกข้อมูล!T4</f>
        <v>15</v>
      </c>
      <c r="AC5" s="183"/>
      <c r="AD5" s="182">
        <f>กรอกข้อมูล!U4</f>
        <v>22</v>
      </c>
      <c r="AE5" s="183"/>
      <c r="AF5" s="182">
        <f>กรอกข้อมูล!V4</f>
        <v>29</v>
      </c>
      <c r="AG5" s="183"/>
      <c r="AH5" s="182">
        <f>กรอกข้อมูล!W4</f>
        <v>5</v>
      </c>
      <c r="AI5" s="183"/>
      <c r="AJ5" s="182">
        <f>กรอกข้อมูล!X4</f>
        <v>12</v>
      </c>
      <c r="AK5" s="183"/>
      <c r="AL5" s="182">
        <f>กรอกข้อมูล!Y4</f>
        <v>19</v>
      </c>
      <c r="AM5" s="183"/>
      <c r="AN5" s="84" t="s">
        <v>45</v>
      </c>
      <c r="AO5" s="191"/>
      <c r="AP5" s="191"/>
      <c r="AQ5" s="191"/>
      <c r="AR5" s="202"/>
      <c r="AS5" s="196"/>
      <c r="AT5" s="210"/>
      <c r="AU5" s="179"/>
      <c r="AV5" s="179"/>
      <c r="AW5" s="179"/>
      <c r="AX5" s="179"/>
    </row>
    <row r="6" spans="1:50" ht="14.25" customHeight="1">
      <c r="A6" s="187"/>
      <c r="B6" s="66"/>
      <c r="C6" s="87" t="s">
        <v>47</v>
      </c>
      <c r="D6" s="182">
        <v>1</v>
      </c>
      <c r="E6" s="183"/>
      <c r="F6" s="182">
        <v>2</v>
      </c>
      <c r="G6" s="183"/>
      <c r="H6" s="182">
        <v>3</v>
      </c>
      <c r="I6" s="183"/>
      <c r="J6" s="182">
        <v>4</v>
      </c>
      <c r="K6" s="183"/>
      <c r="L6" s="182">
        <v>5</v>
      </c>
      <c r="M6" s="183"/>
      <c r="N6" s="182">
        <v>6</v>
      </c>
      <c r="O6" s="183"/>
      <c r="P6" s="182">
        <v>7</v>
      </c>
      <c r="Q6" s="183"/>
      <c r="R6" s="182">
        <v>8</v>
      </c>
      <c r="S6" s="183"/>
      <c r="T6" s="182">
        <v>9</v>
      </c>
      <c r="U6" s="183"/>
      <c r="V6" s="182">
        <v>10</v>
      </c>
      <c r="W6" s="183"/>
      <c r="X6" s="182">
        <v>11</v>
      </c>
      <c r="Y6" s="183"/>
      <c r="Z6" s="182">
        <v>12</v>
      </c>
      <c r="AA6" s="183"/>
      <c r="AB6" s="182">
        <v>13</v>
      </c>
      <c r="AC6" s="183"/>
      <c r="AD6" s="182">
        <v>14</v>
      </c>
      <c r="AE6" s="183"/>
      <c r="AF6" s="182">
        <v>15</v>
      </c>
      <c r="AG6" s="183"/>
      <c r="AH6" s="182">
        <v>16</v>
      </c>
      <c r="AI6" s="183"/>
      <c r="AJ6" s="182">
        <v>17</v>
      </c>
      <c r="AK6" s="183"/>
      <c r="AL6" s="182">
        <v>18</v>
      </c>
      <c r="AM6" s="183"/>
      <c r="AN6" s="193" t="s">
        <v>4</v>
      </c>
      <c r="AO6" s="192"/>
      <c r="AP6" s="192"/>
      <c r="AQ6" s="192"/>
      <c r="AR6" s="203"/>
      <c r="AS6" s="197"/>
      <c r="AT6" s="211"/>
      <c r="AU6" s="179"/>
      <c r="AV6" s="179"/>
      <c r="AW6" s="179"/>
      <c r="AX6" s="179"/>
    </row>
    <row r="7" spans="1:50" ht="15" customHeight="1">
      <c r="A7" s="188"/>
      <c r="B7" s="88"/>
      <c r="C7" s="89" t="s">
        <v>48</v>
      </c>
      <c r="D7" s="90">
        <f>กรอกข้อมูล!B10</f>
        <v>3</v>
      </c>
      <c r="E7" s="91"/>
      <c r="F7" s="90">
        <f>$D$7</f>
        <v>3</v>
      </c>
      <c r="G7" s="91"/>
      <c r="H7" s="90">
        <f aca="true" t="shared" si="0" ref="H7:AL7">$D$7</f>
        <v>3</v>
      </c>
      <c r="I7" s="91"/>
      <c r="J7" s="90">
        <f t="shared" si="0"/>
        <v>3</v>
      </c>
      <c r="K7" s="91"/>
      <c r="L7" s="90">
        <f t="shared" si="0"/>
        <v>3</v>
      </c>
      <c r="M7" s="91"/>
      <c r="N7" s="90">
        <f t="shared" si="0"/>
        <v>3</v>
      </c>
      <c r="O7" s="91"/>
      <c r="P7" s="90">
        <f t="shared" si="0"/>
        <v>3</v>
      </c>
      <c r="Q7" s="91"/>
      <c r="R7" s="90">
        <f t="shared" si="0"/>
        <v>3</v>
      </c>
      <c r="S7" s="91"/>
      <c r="T7" s="90">
        <f t="shared" si="0"/>
        <v>3</v>
      </c>
      <c r="U7" s="91"/>
      <c r="V7" s="90">
        <f t="shared" si="0"/>
        <v>3</v>
      </c>
      <c r="W7" s="91"/>
      <c r="X7" s="90">
        <f t="shared" si="0"/>
        <v>3</v>
      </c>
      <c r="Y7" s="91"/>
      <c r="Z7" s="90">
        <f t="shared" si="0"/>
        <v>3</v>
      </c>
      <c r="AA7" s="91"/>
      <c r="AB7" s="90">
        <f t="shared" si="0"/>
        <v>3</v>
      </c>
      <c r="AC7" s="91"/>
      <c r="AD7" s="90">
        <f t="shared" si="0"/>
        <v>3</v>
      </c>
      <c r="AE7" s="91"/>
      <c r="AF7" s="90">
        <f t="shared" si="0"/>
        <v>3</v>
      </c>
      <c r="AG7" s="91"/>
      <c r="AH7" s="90">
        <f t="shared" si="0"/>
        <v>3</v>
      </c>
      <c r="AI7" s="91"/>
      <c r="AJ7" s="90">
        <f t="shared" si="0"/>
        <v>3</v>
      </c>
      <c r="AK7" s="91"/>
      <c r="AL7" s="90">
        <f t="shared" si="0"/>
        <v>3</v>
      </c>
      <c r="AM7" s="91"/>
      <c r="AN7" s="194"/>
      <c r="AO7" s="92">
        <f>กรอกข้อมูล!AA5</f>
        <v>20</v>
      </c>
      <c r="AP7" s="92">
        <f>กรอกข้อมูล!AB5</f>
        <v>50</v>
      </c>
      <c r="AQ7" s="92">
        <f>กรอกข้อมูล!AC5</f>
        <v>0</v>
      </c>
      <c r="AR7" s="92">
        <f>กรอกข้อมูล!AD5</f>
        <v>0</v>
      </c>
      <c r="AS7" s="93">
        <v>30</v>
      </c>
      <c r="AT7" s="94">
        <f>SUM(AO7:AS7)</f>
        <v>100</v>
      </c>
      <c r="AU7" s="180"/>
      <c r="AV7" s="180"/>
      <c r="AW7" s="180"/>
      <c r="AX7" s="180"/>
    </row>
    <row r="8" spans="1:50" ht="13.5" customHeight="1">
      <c r="A8" s="95">
        <v>1</v>
      </c>
      <c r="B8" s="96">
        <f>กรอกข้อมูล!F6</f>
        <v>0</v>
      </c>
      <c r="C8" s="97">
        <f>กรอกข้อมูล!G6</f>
        <v>0</v>
      </c>
      <c r="D8" s="98">
        <f>กรอกข้อมูล!H6</f>
        <v>0</v>
      </c>
      <c r="E8" s="99"/>
      <c r="F8" s="99">
        <f>กรอกข้อมูล!I6</f>
        <v>0</v>
      </c>
      <c r="G8" s="99"/>
      <c r="H8" s="99">
        <f>กรอกข้อมูล!J6</f>
        <v>0</v>
      </c>
      <c r="I8" s="99"/>
      <c r="J8" s="99">
        <f>กรอกข้อมูล!K6</f>
        <v>0</v>
      </c>
      <c r="K8" s="99"/>
      <c r="L8" s="99">
        <f>กรอกข้อมูล!L6</f>
        <v>0</v>
      </c>
      <c r="M8" s="99"/>
      <c r="N8" s="99">
        <f>กรอกข้อมูล!M6</f>
        <v>0</v>
      </c>
      <c r="O8" s="99"/>
      <c r="P8" s="99">
        <f>กรอกข้อมูล!N6</f>
        <v>0</v>
      </c>
      <c r="Q8" s="99"/>
      <c r="R8" s="99">
        <f>กรอกข้อมูล!O6</f>
        <v>0</v>
      </c>
      <c r="S8" s="99"/>
      <c r="T8" s="99">
        <f>กรอกข้อมูล!P6</f>
        <v>0</v>
      </c>
      <c r="U8" s="99"/>
      <c r="V8" s="99">
        <f>กรอกข้อมูล!Q6</f>
        <v>0</v>
      </c>
      <c r="W8" s="99"/>
      <c r="X8" s="99">
        <f>กรอกข้อมูล!R6</f>
        <v>0</v>
      </c>
      <c r="Y8" s="99"/>
      <c r="Z8" s="99">
        <f>กรอกข้อมูล!S6</f>
        <v>0</v>
      </c>
      <c r="AA8" s="99"/>
      <c r="AB8" s="99">
        <f>กรอกข้อมูล!T6</f>
        <v>0</v>
      </c>
      <c r="AC8" s="99"/>
      <c r="AD8" s="99">
        <f>กรอกข้อมูล!U6</f>
        <v>0</v>
      </c>
      <c r="AE8" s="99"/>
      <c r="AF8" s="99">
        <f>กรอกข้อมูล!V6</f>
        <v>0</v>
      </c>
      <c r="AG8" s="99"/>
      <c r="AH8" s="99">
        <f>กรอกข้อมูล!W6</f>
        <v>0</v>
      </c>
      <c r="AI8" s="99"/>
      <c r="AJ8" s="99">
        <f>กรอกข้อมูล!X6</f>
        <v>0</v>
      </c>
      <c r="AK8" s="99"/>
      <c r="AL8" s="99">
        <f>กรอกข้อมูล!Y6</f>
        <v>0</v>
      </c>
      <c r="AM8" s="99"/>
      <c r="AN8" s="100">
        <f>กรอกข้อมูล!Z6</f>
        <v>54</v>
      </c>
      <c r="AO8" s="101">
        <f>กรอกข้อมูล!AA6</f>
        <v>0</v>
      </c>
      <c r="AP8" s="101">
        <f>กรอกข้อมูล!AB6</f>
        <v>0</v>
      </c>
      <c r="AQ8" s="101">
        <f>กรอกข้อมูล!AC6</f>
        <v>0</v>
      </c>
      <c r="AR8" s="101">
        <f>กรอกข้อมูล!AD6</f>
        <v>0</v>
      </c>
      <c r="AS8" s="101">
        <f>กรอกข้อมูล!AE6</f>
        <v>0</v>
      </c>
      <c r="AT8" s="101">
        <f>กรอกข้อมูล!AF6</f>
        <v>0</v>
      </c>
      <c r="AU8" s="101">
        <f>กรอกข้อมูล!AG6</f>
      </c>
      <c r="AV8" s="102"/>
      <c r="AW8" s="103"/>
      <c r="AX8" s="104"/>
    </row>
    <row r="9" spans="1:50" ht="13.5" customHeight="1">
      <c r="A9" s="105">
        <v>2</v>
      </c>
      <c r="B9" s="96">
        <f>กรอกข้อมูล!F7</f>
        <v>0</v>
      </c>
      <c r="C9" s="97">
        <f>กรอกข้อมูล!G7</f>
        <v>0</v>
      </c>
      <c r="D9" s="98">
        <f>กรอกข้อมูล!H7</f>
        <v>0</v>
      </c>
      <c r="E9" s="99"/>
      <c r="F9" s="99">
        <f>กรอกข้อมูล!I7</f>
        <v>0</v>
      </c>
      <c r="G9" s="99"/>
      <c r="H9" s="99">
        <f>กรอกข้อมูล!J7</f>
        <v>0</v>
      </c>
      <c r="I9" s="99"/>
      <c r="J9" s="99">
        <f>กรอกข้อมูล!K7</f>
        <v>0</v>
      </c>
      <c r="K9" s="99"/>
      <c r="L9" s="99">
        <f>กรอกข้อมูล!L7</f>
        <v>0</v>
      </c>
      <c r="M9" s="99"/>
      <c r="N9" s="99">
        <f>กรอกข้อมูล!M7</f>
        <v>0</v>
      </c>
      <c r="O9" s="99"/>
      <c r="P9" s="99">
        <f>กรอกข้อมูล!N7</f>
        <v>0</v>
      </c>
      <c r="Q9" s="99"/>
      <c r="R9" s="99">
        <f>กรอกข้อมูล!O7</f>
        <v>0</v>
      </c>
      <c r="S9" s="99"/>
      <c r="T9" s="99">
        <f>กรอกข้อมูล!P7</f>
        <v>0</v>
      </c>
      <c r="U9" s="99"/>
      <c r="V9" s="99">
        <f>กรอกข้อมูล!Q7</f>
        <v>0</v>
      </c>
      <c r="W9" s="99"/>
      <c r="X9" s="99">
        <f>กรอกข้อมูล!R7</f>
        <v>0</v>
      </c>
      <c r="Y9" s="99"/>
      <c r="Z9" s="99">
        <f>กรอกข้อมูล!S7</f>
        <v>0</v>
      </c>
      <c r="AA9" s="99"/>
      <c r="AB9" s="99">
        <f>กรอกข้อมูล!T7</f>
        <v>0</v>
      </c>
      <c r="AC9" s="99"/>
      <c r="AD9" s="99">
        <f>กรอกข้อมูล!U7</f>
        <v>0</v>
      </c>
      <c r="AE9" s="99"/>
      <c r="AF9" s="99">
        <f>กรอกข้อมูล!V7</f>
        <v>0</v>
      </c>
      <c r="AG9" s="99"/>
      <c r="AH9" s="99">
        <f>กรอกข้อมูล!W7</f>
        <v>0</v>
      </c>
      <c r="AI9" s="99"/>
      <c r="AJ9" s="99">
        <f>กรอกข้อมูล!X7</f>
        <v>0</v>
      </c>
      <c r="AK9" s="99"/>
      <c r="AL9" s="99">
        <f>กรอกข้อมูล!Y7</f>
        <v>0</v>
      </c>
      <c r="AM9" s="99"/>
      <c r="AN9" s="100">
        <f>กรอกข้อมูล!Z7</f>
        <v>54</v>
      </c>
      <c r="AO9" s="101">
        <f>กรอกข้อมูล!AA7</f>
        <v>0</v>
      </c>
      <c r="AP9" s="101">
        <f>กรอกข้อมูล!AB7</f>
        <v>0</v>
      </c>
      <c r="AQ9" s="101">
        <f>กรอกข้อมูล!AC7</f>
        <v>0</v>
      </c>
      <c r="AR9" s="101">
        <f>กรอกข้อมูล!AD7</f>
        <v>0</v>
      </c>
      <c r="AS9" s="101">
        <f>กรอกข้อมูล!AE7</f>
        <v>0</v>
      </c>
      <c r="AT9" s="101">
        <f>กรอกข้อมูล!AF7</f>
        <v>0</v>
      </c>
      <c r="AU9" s="101">
        <f>กรอกข้อมูล!AG7</f>
      </c>
      <c r="AV9" s="102"/>
      <c r="AW9" s="103"/>
      <c r="AX9" s="104"/>
    </row>
    <row r="10" spans="1:50" ht="13.5" customHeight="1">
      <c r="A10" s="105">
        <v>3</v>
      </c>
      <c r="B10" s="96">
        <f>กรอกข้อมูล!F8</f>
        <v>0</v>
      </c>
      <c r="C10" s="97">
        <f>กรอกข้อมูล!G8</f>
        <v>0</v>
      </c>
      <c r="D10" s="98">
        <f>กรอกข้อมูล!H8</f>
        <v>0</v>
      </c>
      <c r="E10" s="99"/>
      <c r="F10" s="99">
        <f>กรอกข้อมูล!I8</f>
        <v>0</v>
      </c>
      <c r="G10" s="99"/>
      <c r="H10" s="99">
        <f>กรอกข้อมูล!J8</f>
        <v>0</v>
      </c>
      <c r="I10" s="99"/>
      <c r="J10" s="99">
        <f>กรอกข้อมูล!K8</f>
        <v>0</v>
      </c>
      <c r="K10" s="99"/>
      <c r="L10" s="99">
        <f>กรอกข้อมูล!L8</f>
        <v>0</v>
      </c>
      <c r="M10" s="99"/>
      <c r="N10" s="99">
        <f>กรอกข้อมูล!M8</f>
        <v>0</v>
      </c>
      <c r="O10" s="99"/>
      <c r="P10" s="99">
        <f>กรอกข้อมูล!N8</f>
        <v>0</v>
      </c>
      <c r="Q10" s="99"/>
      <c r="R10" s="99">
        <f>กรอกข้อมูล!O8</f>
        <v>0</v>
      </c>
      <c r="S10" s="99"/>
      <c r="T10" s="99">
        <f>กรอกข้อมูล!P8</f>
        <v>0</v>
      </c>
      <c r="U10" s="99"/>
      <c r="V10" s="99">
        <f>กรอกข้อมูล!Q8</f>
        <v>0</v>
      </c>
      <c r="W10" s="99"/>
      <c r="X10" s="99">
        <f>กรอกข้อมูล!R8</f>
        <v>0</v>
      </c>
      <c r="Y10" s="99"/>
      <c r="Z10" s="99">
        <f>กรอกข้อมูล!S8</f>
        <v>0</v>
      </c>
      <c r="AA10" s="99"/>
      <c r="AB10" s="99">
        <f>กรอกข้อมูล!T8</f>
        <v>0</v>
      </c>
      <c r="AC10" s="99"/>
      <c r="AD10" s="99">
        <f>กรอกข้อมูล!U8</f>
        <v>0</v>
      </c>
      <c r="AE10" s="99"/>
      <c r="AF10" s="99">
        <f>กรอกข้อมูล!V8</f>
        <v>0</v>
      </c>
      <c r="AG10" s="99"/>
      <c r="AH10" s="99">
        <f>กรอกข้อมูล!W8</f>
        <v>0</v>
      </c>
      <c r="AI10" s="99"/>
      <c r="AJ10" s="99">
        <f>กรอกข้อมูล!X8</f>
        <v>0</v>
      </c>
      <c r="AK10" s="99"/>
      <c r="AL10" s="99">
        <f>กรอกข้อมูล!Y8</f>
        <v>0</v>
      </c>
      <c r="AM10" s="99"/>
      <c r="AN10" s="100">
        <f>กรอกข้อมูล!Z8</f>
        <v>54</v>
      </c>
      <c r="AO10" s="101">
        <f>กรอกข้อมูล!AA8</f>
        <v>0</v>
      </c>
      <c r="AP10" s="101">
        <f>กรอกข้อมูล!AB8</f>
        <v>0</v>
      </c>
      <c r="AQ10" s="101">
        <f>กรอกข้อมูล!AC8</f>
        <v>0</v>
      </c>
      <c r="AR10" s="101">
        <f>กรอกข้อมูล!AD8</f>
        <v>0</v>
      </c>
      <c r="AS10" s="101">
        <f>กรอกข้อมูล!AE8</f>
        <v>0</v>
      </c>
      <c r="AT10" s="101">
        <f>กรอกข้อมูล!AF8</f>
        <v>0</v>
      </c>
      <c r="AU10" s="101">
        <f>กรอกข้อมูล!AG8</f>
      </c>
      <c r="AV10" s="102"/>
      <c r="AW10" s="103"/>
      <c r="AX10" s="104"/>
    </row>
    <row r="11" spans="1:50" ht="13.5" customHeight="1">
      <c r="A11" s="105">
        <v>4</v>
      </c>
      <c r="B11" s="96">
        <f>กรอกข้อมูล!F9</f>
        <v>0</v>
      </c>
      <c r="C11" s="97">
        <f>กรอกข้อมูล!G9</f>
        <v>0</v>
      </c>
      <c r="D11" s="98">
        <f>กรอกข้อมูล!H9</f>
        <v>0</v>
      </c>
      <c r="E11" s="99"/>
      <c r="F11" s="99">
        <f>กรอกข้อมูล!I9</f>
        <v>0</v>
      </c>
      <c r="G11" s="99"/>
      <c r="H11" s="99">
        <f>กรอกข้อมูล!J9</f>
        <v>0</v>
      </c>
      <c r="I11" s="99"/>
      <c r="J11" s="99">
        <f>กรอกข้อมูล!K9</f>
        <v>0</v>
      </c>
      <c r="K11" s="99"/>
      <c r="L11" s="99">
        <f>กรอกข้อมูล!L9</f>
        <v>0</v>
      </c>
      <c r="M11" s="99"/>
      <c r="N11" s="99">
        <f>กรอกข้อมูล!M9</f>
        <v>0</v>
      </c>
      <c r="O11" s="99"/>
      <c r="P11" s="99">
        <f>กรอกข้อมูล!N9</f>
        <v>0</v>
      </c>
      <c r="Q11" s="99"/>
      <c r="R11" s="99">
        <f>กรอกข้อมูล!O9</f>
        <v>0</v>
      </c>
      <c r="S11" s="99"/>
      <c r="T11" s="99">
        <f>กรอกข้อมูล!P9</f>
        <v>0</v>
      </c>
      <c r="U11" s="99"/>
      <c r="V11" s="99">
        <f>กรอกข้อมูล!Q9</f>
        <v>0</v>
      </c>
      <c r="W11" s="99"/>
      <c r="X11" s="99">
        <f>กรอกข้อมูล!R9</f>
        <v>0</v>
      </c>
      <c r="Y11" s="99"/>
      <c r="Z11" s="99">
        <f>กรอกข้อมูล!S9</f>
        <v>0</v>
      </c>
      <c r="AA11" s="99"/>
      <c r="AB11" s="99">
        <f>กรอกข้อมูล!T9</f>
        <v>0</v>
      </c>
      <c r="AC11" s="99"/>
      <c r="AD11" s="99">
        <f>กรอกข้อมูล!U9</f>
        <v>0</v>
      </c>
      <c r="AE11" s="99"/>
      <c r="AF11" s="99">
        <f>กรอกข้อมูล!V9</f>
        <v>0</v>
      </c>
      <c r="AG11" s="99"/>
      <c r="AH11" s="99">
        <f>กรอกข้อมูล!W9</f>
        <v>0</v>
      </c>
      <c r="AI11" s="99"/>
      <c r="AJ11" s="99">
        <f>กรอกข้อมูล!X9</f>
        <v>0</v>
      </c>
      <c r="AK11" s="99"/>
      <c r="AL11" s="99">
        <f>กรอกข้อมูล!Y9</f>
        <v>0</v>
      </c>
      <c r="AM11" s="99"/>
      <c r="AN11" s="100">
        <f>กรอกข้อมูล!Z9</f>
        <v>54</v>
      </c>
      <c r="AO11" s="101">
        <f>กรอกข้อมูล!AA9</f>
        <v>0</v>
      </c>
      <c r="AP11" s="101">
        <f>กรอกข้อมูล!AB9</f>
        <v>0</v>
      </c>
      <c r="AQ11" s="101">
        <f>กรอกข้อมูล!AC9</f>
        <v>0</v>
      </c>
      <c r="AR11" s="101">
        <f>กรอกข้อมูล!AD9</f>
        <v>0</v>
      </c>
      <c r="AS11" s="101">
        <f>กรอกข้อมูล!AE9</f>
        <v>0</v>
      </c>
      <c r="AT11" s="101">
        <f>กรอกข้อมูล!AF9</f>
        <v>0</v>
      </c>
      <c r="AU11" s="101">
        <f>กรอกข้อมูล!AG9</f>
      </c>
      <c r="AV11" s="102"/>
      <c r="AW11" s="103"/>
      <c r="AX11" s="104"/>
    </row>
    <row r="12" spans="1:50" ht="13.5" customHeight="1">
      <c r="A12" s="105">
        <v>5</v>
      </c>
      <c r="B12" s="96">
        <f>กรอกข้อมูล!F10</f>
        <v>0</v>
      </c>
      <c r="C12" s="97">
        <f>กรอกข้อมูล!G10</f>
        <v>0</v>
      </c>
      <c r="D12" s="98">
        <f>กรอกข้อมูล!H10</f>
        <v>0</v>
      </c>
      <c r="E12" s="99"/>
      <c r="F12" s="99">
        <f>กรอกข้อมูล!I10</f>
        <v>0</v>
      </c>
      <c r="G12" s="99"/>
      <c r="H12" s="99">
        <f>กรอกข้อมูล!J10</f>
        <v>0</v>
      </c>
      <c r="I12" s="99"/>
      <c r="J12" s="99">
        <f>กรอกข้อมูล!K10</f>
        <v>0</v>
      </c>
      <c r="K12" s="99"/>
      <c r="L12" s="99">
        <f>กรอกข้อมูล!L10</f>
        <v>0</v>
      </c>
      <c r="M12" s="99"/>
      <c r="N12" s="99">
        <f>กรอกข้อมูล!M10</f>
        <v>0</v>
      </c>
      <c r="O12" s="99"/>
      <c r="P12" s="99">
        <f>กรอกข้อมูล!N10</f>
        <v>0</v>
      </c>
      <c r="Q12" s="99"/>
      <c r="R12" s="99">
        <f>กรอกข้อมูล!O10</f>
        <v>0</v>
      </c>
      <c r="S12" s="99"/>
      <c r="T12" s="99">
        <f>กรอกข้อมูล!P10</f>
        <v>0</v>
      </c>
      <c r="U12" s="99"/>
      <c r="V12" s="99">
        <f>กรอกข้อมูล!Q10</f>
        <v>0</v>
      </c>
      <c r="W12" s="99"/>
      <c r="X12" s="99">
        <f>กรอกข้อมูล!R10</f>
        <v>0</v>
      </c>
      <c r="Y12" s="99"/>
      <c r="Z12" s="99">
        <f>กรอกข้อมูล!S10</f>
        <v>0</v>
      </c>
      <c r="AA12" s="99"/>
      <c r="AB12" s="99">
        <f>กรอกข้อมูล!T10</f>
        <v>0</v>
      </c>
      <c r="AC12" s="99"/>
      <c r="AD12" s="99">
        <f>กรอกข้อมูล!U10</f>
        <v>0</v>
      </c>
      <c r="AE12" s="99"/>
      <c r="AF12" s="99">
        <f>กรอกข้อมูล!V10</f>
        <v>0</v>
      </c>
      <c r="AG12" s="99"/>
      <c r="AH12" s="99">
        <f>กรอกข้อมูล!W10</f>
        <v>0</v>
      </c>
      <c r="AI12" s="99"/>
      <c r="AJ12" s="99">
        <f>กรอกข้อมูล!X10</f>
        <v>0</v>
      </c>
      <c r="AK12" s="99"/>
      <c r="AL12" s="99">
        <f>กรอกข้อมูล!Y10</f>
        <v>0</v>
      </c>
      <c r="AM12" s="99"/>
      <c r="AN12" s="100">
        <f>กรอกข้อมูล!Z10</f>
        <v>54</v>
      </c>
      <c r="AO12" s="101">
        <f>กรอกข้อมูล!AA10</f>
        <v>0</v>
      </c>
      <c r="AP12" s="101">
        <f>กรอกข้อมูล!AB10</f>
        <v>0</v>
      </c>
      <c r="AQ12" s="101">
        <f>กรอกข้อมูล!AC10</f>
        <v>0</v>
      </c>
      <c r="AR12" s="101">
        <f>กรอกข้อมูล!AD10</f>
        <v>0</v>
      </c>
      <c r="AS12" s="101">
        <f>กรอกข้อมูล!AE10</f>
        <v>0</v>
      </c>
      <c r="AT12" s="101">
        <f>กรอกข้อมูล!AF10</f>
        <v>0</v>
      </c>
      <c r="AU12" s="101">
        <f>กรอกข้อมูล!AG10</f>
      </c>
      <c r="AV12" s="102"/>
      <c r="AW12" s="103"/>
      <c r="AX12" s="104"/>
    </row>
    <row r="13" spans="1:50" ht="13.5" customHeight="1">
      <c r="A13" s="105">
        <v>6</v>
      </c>
      <c r="B13" s="96">
        <f>กรอกข้อมูล!F11</f>
        <v>0</v>
      </c>
      <c r="C13" s="97">
        <f>กรอกข้อมูล!G11</f>
        <v>0</v>
      </c>
      <c r="D13" s="98">
        <f>กรอกข้อมูล!H11</f>
        <v>0</v>
      </c>
      <c r="E13" s="99"/>
      <c r="F13" s="99">
        <f>กรอกข้อมูล!I11</f>
        <v>0</v>
      </c>
      <c r="G13" s="99"/>
      <c r="H13" s="99">
        <f>กรอกข้อมูล!J11</f>
        <v>0</v>
      </c>
      <c r="I13" s="99"/>
      <c r="J13" s="99">
        <f>กรอกข้อมูล!K11</f>
        <v>0</v>
      </c>
      <c r="K13" s="99"/>
      <c r="L13" s="99">
        <f>กรอกข้อมูล!L11</f>
        <v>0</v>
      </c>
      <c r="M13" s="99"/>
      <c r="N13" s="99">
        <f>กรอกข้อมูล!M11</f>
        <v>0</v>
      </c>
      <c r="O13" s="99"/>
      <c r="P13" s="99">
        <f>กรอกข้อมูล!N11</f>
        <v>0</v>
      </c>
      <c r="Q13" s="99"/>
      <c r="R13" s="99">
        <f>กรอกข้อมูล!O11</f>
        <v>0</v>
      </c>
      <c r="S13" s="99"/>
      <c r="T13" s="99">
        <f>กรอกข้อมูล!P11</f>
        <v>0</v>
      </c>
      <c r="U13" s="99"/>
      <c r="V13" s="99">
        <f>กรอกข้อมูล!Q11</f>
        <v>0</v>
      </c>
      <c r="W13" s="99"/>
      <c r="X13" s="99">
        <f>กรอกข้อมูล!R11</f>
        <v>0</v>
      </c>
      <c r="Y13" s="99"/>
      <c r="Z13" s="99">
        <f>กรอกข้อมูล!S11</f>
        <v>0</v>
      </c>
      <c r="AA13" s="99"/>
      <c r="AB13" s="99">
        <f>กรอกข้อมูล!T11</f>
        <v>0</v>
      </c>
      <c r="AC13" s="99"/>
      <c r="AD13" s="99">
        <f>กรอกข้อมูล!U11</f>
        <v>0</v>
      </c>
      <c r="AE13" s="99"/>
      <c r="AF13" s="99">
        <f>กรอกข้อมูล!V11</f>
        <v>0</v>
      </c>
      <c r="AG13" s="99"/>
      <c r="AH13" s="99">
        <f>กรอกข้อมูล!W11</f>
        <v>0</v>
      </c>
      <c r="AI13" s="99"/>
      <c r="AJ13" s="99">
        <f>กรอกข้อมูล!X11</f>
        <v>0</v>
      </c>
      <c r="AK13" s="99"/>
      <c r="AL13" s="99" t="str">
        <f>กรอกข้อมูล!Y11</f>
        <v>ข</v>
      </c>
      <c r="AM13" s="99"/>
      <c r="AN13" s="100">
        <f>กรอกข้อมูล!Z11</f>
        <v>51</v>
      </c>
      <c r="AO13" s="101">
        <f>กรอกข้อมูล!AA11</f>
        <v>0</v>
      </c>
      <c r="AP13" s="101">
        <f>กรอกข้อมูล!AB11</f>
        <v>0</v>
      </c>
      <c r="AQ13" s="101">
        <f>กรอกข้อมูล!AC11</f>
        <v>0</v>
      </c>
      <c r="AR13" s="101">
        <f>กรอกข้อมูล!AD11</f>
        <v>0</v>
      </c>
      <c r="AS13" s="101">
        <f>กรอกข้อมูล!AE11</f>
        <v>0</v>
      </c>
      <c r="AT13" s="101">
        <f>กรอกข้อมูล!AF11</f>
        <v>0</v>
      </c>
      <c r="AU13" s="101" t="str">
        <f>กรอกข้อมูล!AG11</f>
        <v>ขส</v>
      </c>
      <c r="AV13" s="102"/>
      <c r="AW13" s="103"/>
      <c r="AX13" s="104"/>
    </row>
    <row r="14" spans="1:50" ht="13.5" customHeight="1">
      <c r="A14" s="105">
        <v>7</v>
      </c>
      <c r="B14" s="96">
        <f>กรอกข้อมูล!F12</f>
        <v>0</v>
      </c>
      <c r="C14" s="97">
        <f>กรอกข้อมูล!G12</f>
        <v>0</v>
      </c>
      <c r="D14" s="98">
        <f>กรอกข้อมูล!H12</f>
        <v>0</v>
      </c>
      <c r="E14" s="99"/>
      <c r="F14" s="99">
        <f>กรอกข้อมูล!I12</f>
        <v>0</v>
      </c>
      <c r="G14" s="99"/>
      <c r="H14" s="99">
        <f>กรอกข้อมูล!J12</f>
        <v>0</v>
      </c>
      <c r="I14" s="99"/>
      <c r="J14" s="99">
        <f>กรอกข้อมูล!K12</f>
        <v>0</v>
      </c>
      <c r="K14" s="99"/>
      <c r="L14" s="99">
        <f>กรอกข้อมูล!L12</f>
        <v>0</v>
      </c>
      <c r="M14" s="99"/>
      <c r="N14" s="99">
        <f>กรอกข้อมูล!M12</f>
        <v>0</v>
      </c>
      <c r="O14" s="99"/>
      <c r="P14" s="99">
        <f>กรอกข้อมูล!N12</f>
        <v>0</v>
      </c>
      <c r="Q14" s="99"/>
      <c r="R14" s="99">
        <f>กรอกข้อมูล!O12</f>
        <v>0</v>
      </c>
      <c r="S14" s="99"/>
      <c r="T14" s="99">
        <f>กรอกข้อมูล!P12</f>
        <v>0</v>
      </c>
      <c r="U14" s="99"/>
      <c r="V14" s="99">
        <f>กรอกข้อมูล!Q12</f>
        <v>0</v>
      </c>
      <c r="W14" s="99"/>
      <c r="X14" s="99">
        <f>กรอกข้อมูล!R12</f>
        <v>0</v>
      </c>
      <c r="Y14" s="99"/>
      <c r="Z14" s="99">
        <f>กรอกข้อมูล!S12</f>
        <v>0</v>
      </c>
      <c r="AA14" s="99"/>
      <c r="AB14" s="99">
        <f>กรอกข้อมูล!T12</f>
        <v>0</v>
      </c>
      <c r="AC14" s="99"/>
      <c r="AD14" s="99">
        <f>กรอกข้อมูล!U12</f>
        <v>0</v>
      </c>
      <c r="AE14" s="99"/>
      <c r="AF14" s="99">
        <f>กรอกข้อมูล!V12</f>
        <v>0</v>
      </c>
      <c r="AG14" s="99"/>
      <c r="AH14" s="99">
        <f>กรอกข้อมูล!W12</f>
        <v>0</v>
      </c>
      <c r="AI14" s="99"/>
      <c r="AJ14" s="99">
        <f>กรอกข้อมูล!X12</f>
        <v>0</v>
      </c>
      <c r="AK14" s="99"/>
      <c r="AL14" s="99">
        <f>กรอกข้อมูล!Y12</f>
        <v>0</v>
      </c>
      <c r="AM14" s="99"/>
      <c r="AN14" s="100">
        <f>กรอกข้อมูล!Z12</f>
        <v>54</v>
      </c>
      <c r="AO14" s="101">
        <f>กรอกข้อมูล!AA12</f>
        <v>0</v>
      </c>
      <c r="AP14" s="101">
        <f>กรอกข้อมูล!AB12</f>
        <v>0</v>
      </c>
      <c r="AQ14" s="101">
        <f>กรอกข้อมูล!AC12</f>
        <v>0</v>
      </c>
      <c r="AR14" s="101">
        <f>กรอกข้อมูล!AD12</f>
        <v>0</v>
      </c>
      <c r="AS14" s="101">
        <f>กรอกข้อมูล!AE12</f>
        <v>0</v>
      </c>
      <c r="AT14" s="101">
        <f>กรอกข้อมูล!AF12</f>
        <v>0</v>
      </c>
      <c r="AU14" s="101">
        <f>กรอกข้อมูล!AG12</f>
      </c>
      <c r="AV14" s="102"/>
      <c r="AW14" s="103"/>
      <c r="AX14" s="104"/>
    </row>
    <row r="15" spans="1:50" ht="13.5" customHeight="1">
      <c r="A15" s="105">
        <v>8</v>
      </c>
      <c r="B15" s="96">
        <f>กรอกข้อมูล!F13</f>
        <v>0</v>
      </c>
      <c r="C15" s="97">
        <f>กรอกข้อมูล!G13</f>
        <v>0</v>
      </c>
      <c r="D15" s="98">
        <f>กรอกข้อมูล!H13</f>
        <v>0</v>
      </c>
      <c r="E15" s="99"/>
      <c r="F15" s="99">
        <f>กรอกข้อมูล!I13</f>
        <v>0</v>
      </c>
      <c r="G15" s="99"/>
      <c r="H15" s="99">
        <f>กรอกข้อมูล!J13</f>
        <v>0</v>
      </c>
      <c r="I15" s="99"/>
      <c r="J15" s="99">
        <f>กรอกข้อมูล!K13</f>
        <v>0</v>
      </c>
      <c r="K15" s="99"/>
      <c r="L15" s="99">
        <f>กรอกข้อมูล!L13</f>
        <v>0</v>
      </c>
      <c r="M15" s="99"/>
      <c r="N15" s="99">
        <f>กรอกข้อมูล!M13</f>
        <v>0</v>
      </c>
      <c r="O15" s="99"/>
      <c r="P15" s="99">
        <f>กรอกข้อมูล!N13</f>
        <v>0</v>
      </c>
      <c r="Q15" s="99"/>
      <c r="R15" s="99">
        <f>กรอกข้อมูล!O13</f>
        <v>0</v>
      </c>
      <c r="S15" s="99"/>
      <c r="T15" s="99">
        <f>กรอกข้อมูล!P13</f>
        <v>0</v>
      </c>
      <c r="U15" s="99"/>
      <c r="V15" s="99">
        <f>กรอกข้อมูล!Q13</f>
        <v>0</v>
      </c>
      <c r="W15" s="99"/>
      <c r="X15" s="99">
        <f>กรอกข้อมูล!R13</f>
        <v>0</v>
      </c>
      <c r="Y15" s="99"/>
      <c r="Z15" s="99">
        <f>กรอกข้อมูล!S13</f>
        <v>0</v>
      </c>
      <c r="AA15" s="99"/>
      <c r="AB15" s="99">
        <f>กรอกข้อมูล!T13</f>
        <v>0</v>
      </c>
      <c r="AC15" s="99"/>
      <c r="AD15" s="99">
        <f>กรอกข้อมูล!U13</f>
        <v>0</v>
      </c>
      <c r="AE15" s="99"/>
      <c r="AF15" s="99">
        <f>กรอกข้อมูล!V13</f>
        <v>0</v>
      </c>
      <c r="AG15" s="99"/>
      <c r="AH15" s="99">
        <f>กรอกข้อมูล!W13</f>
        <v>0</v>
      </c>
      <c r="AI15" s="99"/>
      <c r="AJ15" s="99">
        <f>กรอกข้อมูล!X13</f>
        <v>0</v>
      </c>
      <c r="AK15" s="99"/>
      <c r="AL15" s="99">
        <f>กรอกข้อมูล!Y13</f>
        <v>0</v>
      </c>
      <c r="AM15" s="99"/>
      <c r="AN15" s="100">
        <f>กรอกข้อมูล!Z13</f>
        <v>54</v>
      </c>
      <c r="AO15" s="101">
        <f>กรอกข้อมูล!AA13</f>
        <v>0</v>
      </c>
      <c r="AP15" s="101">
        <f>กรอกข้อมูล!AB13</f>
        <v>0</v>
      </c>
      <c r="AQ15" s="101">
        <f>กรอกข้อมูล!AC13</f>
        <v>0</v>
      </c>
      <c r="AR15" s="101">
        <f>กรอกข้อมูล!AD13</f>
        <v>0</v>
      </c>
      <c r="AS15" s="101">
        <f>กรอกข้อมูล!AE13</f>
        <v>0</v>
      </c>
      <c r="AT15" s="101">
        <f>กรอกข้อมูล!AF13</f>
        <v>0</v>
      </c>
      <c r="AU15" s="101">
        <f>กรอกข้อมูล!AG13</f>
      </c>
      <c r="AV15" s="102"/>
      <c r="AW15" s="103"/>
      <c r="AX15" s="104"/>
    </row>
    <row r="16" spans="1:50" ht="13.5" customHeight="1">
      <c r="A16" s="105">
        <v>9</v>
      </c>
      <c r="B16" s="96">
        <f>กรอกข้อมูล!F14</f>
        <v>0</v>
      </c>
      <c r="C16" s="97">
        <f>กรอกข้อมูล!G14</f>
        <v>0</v>
      </c>
      <c r="D16" s="98">
        <f>กรอกข้อมูล!H14</f>
        <v>0</v>
      </c>
      <c r="E16" s="99"/>
      <c r="F16" s="99">
        <f>กรอกข้อมูล!I14</f>
        <v>0</v>
      </c>
      <c r="G16" s="99"/>
      <c r="H16" s="99">
        <f>กรอกข้อมูล!J14</f>
        <v>0</v>
      </c>
      <c r="I16" s="99"/>
      <c r="J16" s="99">
        <f>กรอกข้อมูล!K14</f>
        <v>0</v>
      </c>
      <c r="K16" s="99"/>
      <c r="L16" s="99">
        <f>กรอกข้อมูล!L14</f>
        <v>0</v>
      </c>
      <c r="M16" s="99"/>
      <c r="N16" s="99">
        <f>กรอกข้อมูล!M14</f>
        <v>0</v>
      </c>
      <c r="O16" s="99"/>
      <c r="P16" s="99">
        <f>กรอกข้อมูล!N14</f>
        <v>0</v>
      </c>
      <c r="Q16" s="99"/>
      <c r="R16" s="99">
        <f>กรอกข้อมูล!O14</f>
        <v>0</v>
      </c>
      <c r="S16" s="99"/>
      <c r="T16" s="99">
        <f>กรอกข้อมูล!P14</f>
        <v>0</v>
      </c>
      <c r="U16" s="99"/>
      <c r="V16" s="99">
        <f>กรอกข้อมูล!Q14</f>
        <v>0</v>
      </c>
      <c r="W16" s="99"/>
      <c r="X16" s="99">
        <f>กรอกข้อมูล!R14</f>
        <v>0</v>
      </c>
      <c r="Y16" s="99"/>
      <c r="Z16" s="99">
        <f>กรอกข้อมูล!S14</f>
        <v>0</v>
      </c>
      <c r="AA16" s="99"/>
      <c r="AB16" s="99">
        <f>กรอกข้อมูล!T14</f>
        <v>0</v>
      </c>
      <c r="AC16" s="99"/>
      <c r="AD16" s="99">
        <f>กรอกข้อมูล!U14</f>
        <v>0</v>
      </c>
      <c r="AE16" s="99"/>
      <c r="AF16" s="99">
        <f>กรอกข้อมูล!V14</f>
        <v>0</v>
      </c>
      <c r="AG16" s="99"/>
      <c r="AH16" s="99">
        <f>กรอกข้อมูล!W14</f>
        <v>0</v>
      </c>
      <c r="AI16" s="99"/>
      <c r="AJ16" s="99">
        <f>กรอกข้อมูล!X14</f>
        <v>0</v>
      </c>
      <c r="AK16" s="99"/>
      <c r="AL16" s="99">
        <f>กรอกข้อมูล!Y14</f>
        <v>0</v>
      </c>
      <c r="AM16" s="99"/>
      <c r="AN16" s="100">
        <f>กรอกข้อมูล!Z14</f>
        <v>54</v>
      </c>
      <c r="AO16" s="101">
        <f>กรอกข้อมูล!AA14</f>
        <v>0</v>
      </c>
      <c r="AP16" s="101">
        <f>กรอกข้อมูล!AB14</f>
        <v>0</v>
      </c>
      <c r="AQ16" s="101">
        <f>กรอกข้อมูล!AC14</f>
        <v>0</v>
      </c>
      <c r="AR16" s="101">
        <f>กรอกข้อมูล!AD14</f>
        <v>0</v>
      </c>
      <c r="AS16" s="101">
        <f>กรอกข้อมูล!AE14</f>
        <v>0</v>
      </c>
      <c r="AT16" s="101">
        <f>กรอกข้อมูล!AF14</f>
        <v>0</v>
      </c>
      <c r="AU16" s="101">
        <f>กรอกข้อมูล!AG14</f>
      </c>
      <c r="AV16" s="102"/>
      <c r="AW16" s="103"/>
      <c r="AX16" s="104"/>
    </row>
    <row r="17" spans="1:50" ht="13.5" customHeight="1">
      <c r="A17" s="105">
        <v>10</v>
      </c>
      <c r="B17" s="96">
        <f>กรอกข้อมูล!F15</f>
        <v>0</v>
      </c>
      <c r="C17" s="97">
        <f>กรอกข้อมูล!G15</f>
        <v>0</v>
      </c>
      <c r="D17" s="98">
        <f>กรอกข้อมูล!H15</f>
        <v>0</v>
      </c>
      <c r="E17" s="99"/>
      <c r="F17" s="99">
        <f>กรอกข้อมูล!I15</f>
        <v>0</v>
      </c>
      <c r="G17" s="99"/>
      <c r="H17" s="99">
        <f>กรอกข้อมูล!J15</f>
        <v>0</v>
      </c>
      <c r="I17" s="99"/>
      <c r="J17" s="99">
        <f>กรอกข้อมูล!K15</f>
        <v>0</v>
      </c>
      <c r="K17" s="99"/>
      <c r="L17" s="99">
        <f>กรอกข้อมูล!L15</f>
        <v>0</v>
      </c>
      <c r="M17" s="99"/>
      <c r="N17" s="99">
        <f>กรอกข้อมูล!M15</f>
        <v>0</v>
      </c>
      <c r="O17" s="99"/>
      <c r="P17" s="99">
        <f>กรอกข้อมูล!N15</f>
        <v>0</v>
      </c>
      <c r="Q17" s="99"/>
      <c r="R17" s="99">
        <f>กรอกข้อมูล!O15</f>
        <v>0</v>
      </c>
      <c r="S17" s="99"/>
      <c r="T17" s="99">
        <f>กรอกข้อมูล!P15</f>
        <v>0</v>
      </c>
      <c r="U17" s="99"/>
      <c r="V17" s="99">
        <f>กรอกข้อมูล!Q15</f>
        <v>0</v>
      </c>
      <c r="W17" s="99"/>
      <c r="X17" s="99">
        <f>กรอกข้อมูล!R15</f>
        <v>0</v>
      </c>
      <c r="Y17" s="99"/>
      <c r="Z17" s="99">
        <f>กรอกข้อมูล!S15</f>
        <v>0</v>
      </c>
      <c r="AA17" s="99"/>
      <c r="AB17" s="99">
        <f>กรอกข้อมูล!T15</f>
        <v>0</v>
      </c>
      <c r="AC17" s="99"/>
      <c r="AD17" s="99">
        <f>กรอกข้อมูล!U15</f>
        <v>0</v>
      </c>
      <c r="AE17" s="99"/>
      <c r="AF17" s="99">
        <f>กรอกข้อมูล!V15</f>
        <v>0</v>
      </c>
      <c r="AG17" s="99"/>
      <c r="AH17" s="99">
        <f>กรอกข้อมูล!W15</f>
        <v>0</v>
      </c>
      <c r="AI17" s="99"/>
      <c r="AJ17" s="99">
        <f>กรอกข้อมูล!X15</f>
        <v>0</v>
      </c>
      <c r="AK17" s="99"/>
      <c r="AL17" s="99">
        <f>กรอกข้อมูล!Y15</f>
        <v>0</v>
      </c>
      <c r="AM17" s="99"/>
      <c r="AN17" s="100">
        <f>กรอกข้อมูล!Z15</f>
        <v>54</v>
      </c>
      <c r="AO17" s="101">
        <f>กรอกข้อมูล!AA15</f>
        <v>0</v>
      </c>
      <c r="AP17" s="101">
        <f>กรอกข้อมูล!AB15</f>
        <v>0</v>
      </c>
      <c r="AQ17" s="101">
        <f>กรอกข้อมูล!AC15</f>
        <v>0</v>
      </c>
      <c r="AR17" s="101">
        <f>กรอกข้อมูล!AD15</f>
        <v>0</v>
      </c>
      <c r="AS17" s="101">
        <f>กรอกข้อมูล!AE15</f>
        <v>0</v>
      </c>
      <c r="AT17" s="101">
        <f>กรอกข้อมูล!AF15</f>
        <v>0</v>
      </c>
      <c r="AU17" s="101">
        <f>กรอกข้อมูล!AG15</f>
      </c>
      <c r="AV17" s="102"/>
      <c r="AW17" s="103"/>
      <c r="AX17" s="104"/>
    </row>
    <row r="18" spans="1:50" ht="13.5" customHeight="1">
      <c r="A18" s="105">
        <v>11</v>
      </c>
      <c r="B18" s="96">
        <f>กรอกข้อมูล!F16</f>
        <v>0</v>
      </c>
      <c r="C18" s="97">
        <f>กรอกข้อมูล!G16</f>
        <v>0</v>
      </c>
      <c r="D18" s="98">
        <f>กรอกข้อมูล!H16</f>
        <v>0</v>
      </c>
      <c r="E18" s="99"/>
      <c r="F18" s="99">
        <f>กรอกข้อมูล!I16</f>
        <v>0</v>
      </c>
      <c r="G18" s="99"/>
      <c r="H18" s="99">
        <f>กรอกข้อมูล!J16</f>
        <v>0</v>
      </c>
      <c r="I18" s="99"/>
      <c r="J18" s="99">
        <f>กรอกข้อมูล!K16</f>
        <v>0</v>
      </c>
      <c r="K18" s="99"/>
      <c r="L18" s="99">
        <f>กรอกข้อมูล!L16</f>
        <v>0</v>
      </c>
      <c r="M18" s="99"/>
      <c r="N18" s="99">
        <f>กรอกข้อมูล!M16</f>
        <v>0</v>
      </c>
      <c r="O18" s="99"/>
      <c r="P18" s="99">
        <f>กรอกข้อมูล!N16</f>
        <v>0</v>
      </c>
      <c r="Q18" s="99"/>
      <c r="R18" s="99">
        <f>กรอกข้อมูล!O16</f>
        <v>0</v>
      </c>
      <c r="S18" s="99"/>
      <c r="T18" s="99">
        <f>กรอกข้อมูล!P16</f>
        <v>0</v>
      </c>
      <c r="U18" s="99"/>
      <c r="V18" s="99">
        <f>กรอกข้อมูล!Q16</f>
        <v>0</v>
      </c>
      <c r="W18" s="99"/>
      <c r="X18" s="99">
        <f>กรอกข้อมูล!R16</f>
        <v>0</v>
      </c>
      <c r="Y18" s="99"/>
      <c r="Z18" s="99">
        <f>กรอกข้อมูล!S16</f>
        <v>0</v>
      </c>
      <c r="AA18" s="99"/>
      <c r="AB18" s="99">
        <f>กรอกข้อมูล!T16</f>
        <v>0</v>
      </c>
      <c r="AC18" s="99"/>
      <c r="AD18" s="99">
        <f>กรอกข้อมูล!U16</f>
        <v>0</v>
      </c>
      <c r="AE18" s="99"/>
      <c r="AF18" s="99">
        <f>กรอกข้อมูล!V16</f>
        <v>0</v>
      </c>
      <c r="AG18" s="99"/>
      <c r="AH18" s="99">
        <f>กรอกข้อมูล!W16</f>
        <v>0</v>
      </c>
      <c r="AI18" s="99"/>
      <c r="AJ18" s="99">
        <f>กรอกข้อมูล!X16</f>
        <v>0</v>
      </c>
      <c r="AK18" s="99"/>
      <c r="AL18" s="99">
        <f>กรอกข้อมูล!Y16</f>
        <v>0</v>
      </c>
      <c r="AM18" s="99"/>
      <c r="AN18" s="100">
        <f>กรอกข้อมูล!Z16</f>
        <v>54</v>
      </c>
      <c r="AO18" s="101">
        <f>กรอกข้อมูล!AA16</f>
        <v>0</v>
      </c>
      <c r="AP18" s="101">
        <f>กรอกข้อมูล!AB16</f>
        <v>0</v>
      </c>
      <c r="AQ18" s="101">
        <f>กรอกข้อมูล!AC16</f>
        <v>0</v>
      </c>
      <c r="AR18" s="101">
        <f>กรอกข้อมูล!AD16</f>
        <v>0</v>
      </c>
      <c r="AS18" s="101">
        <f>กรอกข้อมูล!AE16</f>
        <v>0</v>
      </c>
      <c r="AT18" s="101">
        <f>กรอกข้อมูล!AF16</f>
        <v>0</v>
      </c>
      <c r="AU18" s="101">
        <f>กรอกข้อมูล!AG16</f>
      </c>
      <c r="AV18" s="102"/>
      <c r="AW18" s="103"/>
      <c r="AX18" s="104"/>
    </row>
    <row r="19" spans="1:50" ht="13.5" customHeight="1">
      <c r="A19" s="105">
        <v>12</v>
      </c>
      <c r="B19" s="96">
        <f>กรอกข้อมูล!F17</f>
        <v>0</v>
      </c>
      <c r="C19" s="97">
        <f>กรอกข้อมูล!G17</f>
        <v>0</v>
      </c>
      <c r="D19" s="98">
        <f>กรอกข้อมูล!H17</f>
        <v>0</v>
      </c>
      <c r="E19" s="99"/>
      <c r="F19" s="99">
        <f>กรอกข้อมูล!I17</f>
        <v>0</v>
      </c>
      <c r="G19" s="99"/>
      <c r="H19" s="99">
        <f>กรอกข้อมูล!J17</f>
        <v>0</v>
      </c>
      <c r="I19" s="99"/>
      <c r="J19" s="99">
        <f>กรอกข้อมูล!K17</f>
        <v>0</v>
      </c>
      <c r="K19" s="99"/>
      <c r="L19" s="99">
        <f>กรอกข้อมูล!L17</f>
        <v>0</v>
      </c>
      <c r="M19" s="99"/>
      <c r="N19" s="99">
        <f>กรอกข้อมูล!M17</f>
        <v>0</v>
      </c>
      <c r="O19" s="99"/>
      <c r="P19" s="99">
        <f>กรอกข้อมูล!N17</f>
        <v>0</v>
      </c>
      <c r="Q19" s="99"/>
      <c r="R19" s="99">
        <f>กรอกข้อมูล!O17</f>
        <v>0</v>
      </c>
      <c r="S19" s="99"/>
      <c r="T19" s="99">
        <f>กรอกข้อมูล!P17</f>
        <v>0</v>
      </c>
      <c r="U19" s="99"/>
      <c r="V19" s="99">
        <f>กรอกข้อมูล!Q17</f>
        <v>0</v>
      </c>
      <c r="W19" s="99"/>
      <c r="X19" s="99">
        <f>กรอกข้อมูล!R17</f>
        <v>0</v>
      </c>
      <c r="Y19" s="99"/>
      <c r="Z19" s="99">
        <f>กรอกข้อมูล!S17</f>
        <v>0</v>
      </c>
      <c r="AA19" s="99"/>
      <c r="AB19" s="99">
        <f>กรอกข้อมูล!T17</f>
        <v>0</v>
      </c>
      <c r="AC19" s="99"/>
      <c r="AD19" s="99">
        <f>กรอกข้อมูล!U17</f>
        <v>0</v>
      </c>
      <c r="AE19" s="99"/>
      <c r="AF19" s="99">
        <f>กรอกข้อมูล!V17</f>
        <v>0</v>
      </c>
      <c r="AG19" s="99"/>
      <c r="AH19" s="99">
        <f>กรอกข้อมูล!W17</f>
        <v>0</v>
      </c>
      <c r="AI19" s="99"/>
      <c r="AJ19" s="99">
        <f>กรอกข้อมูล!X17</f>
        <v>0</v>
      </c>
      <c r="AK19" s="99"/>
      <c r="AL19" s="99">
        <f>กรอกข้อมูล!Y17</f>
        <v>0</v>
      </c>
      <c r="AM19" s="99"/>
      <c r="AN19" s="100">
        <f>กรอกข้อมูล!Z17</f>
        <v>54</v>
      </c>
      <c r="AO19" s="101">
        <f>กรอกข้อมูล!AA17</f>
        <v>0</v>
      </c>
      <c r="AP19" s="101">
        <f>กรอกข้อมูล!AB17</f>
        <v>0</v>
      </c>
      <c r="AQ19" s="101">
        <f>กรอกข้อมูล!AC17</f>
        <v>0</v>
      </c>
      <c r="AR19" s="101">
        <f>กรอกข้อมูล!AD17</f>
        <v>0</v>
      </c>
      <c r="AS19" s="101">
        <f>กรอกข้อมูล!AE17</f>
        <v>0</v>
      </c>
      <c r="AT19" s="101">
        <f>กรอกข้อมูล!AF17</f>
        <v>0</v>
      </c>
      <c r="AU19" s="101">
        <f>กรอกข้อมูล!AG17</f>
      </c>
      <c r="AV19" s="102"/>
      <c r="AW19" s="103"/>
      <c r="AX19" s="104"/>
    </row>
    <row r="20" spans="1:50" ht="13.5" customHeight="1">
      <c r="A20" s="105">
        <v>13</v>
      </c>
      <c r="B20" s="96">
        <f>กรอกข้อมูล!F18</f>
        <v>0</v>
      </c>
      <c r="C20" s="97">
        <f>กรอกข้อมูล!G18</f>
        <v>0</v>
      </c>
      <c r="D20" s="98">
        <f>กรอกข้อมูล!H18</f>
        <v>0</v>
      </c>
      <c r="E20" s="99"/>
      <c r="F20" s="99">
        <f>กรอกข้อมูล!I18</f>
        <v>0</v>
      </c>
      <c r="G20" s="99"/>
      <c r="H20" s="99">
        <f>กรอกข้อมูล!J18</f>
        <v>0</v>
      </c>
      <c r="I20" s="99"/>
      <c r="J20" s="99">
        <f>กรอกข้อมูล!K18</f>
        <v>0</v>
      </c>
      <c r="K20" s="99"/>
      <c r="L20" s="99">
        <f>กรอกข้อมูล!L18</f>
        <v>0</v>
      </c>
      <c r="M20" s="99"/>
      <c r="N20" s="99">
        <f>กรอกข้อมูล!M18</f>
        <v>0</v>
      </c>
      <c r="O20" s="99"/>
      <c r="P20" s="99">
        <f>กรอกข้อมูล!N18</f>
        <v>0</v>
      </c>
      <c r="Q20" s="99"/>
      <c r="R20" s="99">
        <f>กรอกข้อมูล!O18</f>
        <v>0</v>
      </c>
      <c r="S20" s="99"/>
      <c r="T20" s="99">
        <f>กรอกข้อมูล!P18</f>
        <v>0</v>
      </c>
      <c r="U20" s="99"/>
      <c r="V20" s="99">
        <f>กรอกข้อมูล!Q18</f>
        <v>0</v>
      </c>
      <c r="W20" s="99"/>
      <c r="X20" s="99">
        <f>กรอกข้อมูล!R18</f>
        <v>0</v>
      </c>
      <c r="Y20" s="99"/>
      <c r="Z20" s="99">
        <f>กรอกข้อมูล!S18</f>
        <v>0</v>
      </c>
      <c r="AA20" s="99"/>
      <c r="AB20" s="99">
        <f>กรอกข้อมูล!T18</f>
        <v>0</v>
      </c>
      <c r="AC20" s="99"/>
      <c r="AD20" s="99">
        <f>กรอกข้อมูล!U18</f>
        <v>0</v>
      </c>
      <c r="AE20" s="99"/>
      <c r="AF20" s="99">
        <f>กรอกข้อมูล!V18</f>
        <v>0</v>
      </c>
      <c r="AG20" s="99"/>
      <c r="AH20" s="99">
        <f>กรอกข้อมูล!W18</f>
        <v>0</v>
      </c>
      <c r="AI20" s="99"/>
      <c r="AJ20" s="99">
        <f>กรอกข้อมูล!X18</f>
        <v>0</v>
      </c>
      <c r="AK20" s="99"/>
      <c r="AL20" s="99">
        <f>กรอกข้อมูล!Y18</f>
        <v>0</v>
      </c>
      <c r="AM20" s="99"/>
      <c r="AN20" s="100">
        <f>กรอกข้อมูล!Z18</f>
        <v>54</v>
      </c>
      <c r="AO20" s="101">
        <f>กรอกข้อมูล!AA18</f>
        <v>0</v>
      </c>
      <c r="AP20" s="101">
        <f>กรอกข้อมูล!AB18</f>
        <v>0</v>
      </c>
      <c r="AQ20" s="101">
        <f>กรอกข้อมูล!AC18</f>
        <v>0</v>
      </c>
      <c r="AR20" s="101">
        <f>กรอกข้อมูล!AD18</f>
        <v>0</v>
      </c>
      <c r="AS20" s="101">
        <f>กรอกข้อมูล!AE18</f>
        <v>0</v>
      </c>
      <c r="AT20" s="101">
        <f>กรอกข้อมูล!AF18</f>
        <v>0</v>
      </c>
      <c r="AU20" s="101">
        <f>กรอกข้อมูล!AG18</f>
      </c>
      <c r="AV20" s="102"/>
      <c r="AW20" s="103"/>
      <c r="AX20" s="104"/>
    </row>
    <row r="21" spans="1:50" ht="13.5" customHeight="1">
      <c r="A21" s="105">
        <v>14</v>
      </c>
      <c r="B21" s="96">
        <f>กรอกข้อมูล!F19</f>
        <v>0</v>
      </c>
      <c r="C21" s="97">
        <f>กรอกข้อมูล!G19</f>
        <v>0</v>
      </c>
      <c r="D21" s="98">
        <f>กรอกข้อมูล!H19</f>
        <v>0</v>
      </c>
      <c r="E21" s="99"/>
      <c r="F21" s="99">
        <f>กรอกข้อมูล!I19</f>
        <v>0</v>
      </c>
      <c r="G21" s="99"/>
      <c r="H21" s="99">
        <f>กรอกข้อมูล!J19</f>
        <v>0</v>
      </c>
      <c r="I21" s="99"/>
      <c r="J21" s="99">
        <f>กรอกข้อมูล!K19</f>
        <v>0</v>
      </c>
      <c r="K21" s="99"/>
      <c r="L21" s="99">
        <f>กรอกข้อมูล!L19</f>
        <v>0</v>
      </c>
      <c r="M21" s="99"/>
      <c r="N21" s="99">
        <f>กรอกข้อมูล!M19</f>
        <v>0</v>
      </c>
      <c r="O21" s="99"/>
      <c r="P21" s="99">
        <f>กรอกข้อมูล!N19</f>
        <v>0</v>
      </c>
      <c r="Q21" s="99"/>
      <c r="R21" s="99">
        <f>กรอกข้อมูล!O19</f>
        <v>0</v>
      </c>
      <c r="S21" s="99"/>
      <c r="T21" s="99">
        <f>กรอกข้อมูล!P19</f>
        <v>0</v>
      </c>
      <c r="U21" s="99"/>
      <c r="V21" s="99">
        <f>กรอกข้อมูล!Q19</f>
        <v>0</v>
      </c>
      <c r="W21" s="99"/>
      <c r="X21" s="99">
        <f>กรอกข้อมูล!R19</f>
        <v>0</v>
      </c>
      <c r="Y21" s="99"/>
      <c r="Z21" s="99">
        <f>กรอกข้อมูล!S19</f>
        <v>0</v>
      </c>
      <c r="AA21" s="99"/>
      <c r="AB21" s="99">
        <f>กรอกข้อมูล!T19</f>
        <v>0</v>
      </c>
      <c r="AC21" s="99"/>
      <c r="AD21" s="99">
        <f>กรอกข้อมูล!U19</f>
        <v>0</v>
      </c>
      <c r="AE21" s="99"/>
      <c r="AF21" s="99">
        <f>กรอกข้อมูล!V19</f>
        <v>0</v>
      </c>
      <c r="AG21" s="99"/>
      <c r="AH21" s="99">
        <f>กรอกข้อมูล!W19</f>
        <v>0</v>
      </c>
      <c r="AI21" s="99"/>
      <c r="AJ21" s="99">
        <f>กรอกข้อมูล!X19</f>
        <v>0</v>
      </c>
      <c r="AK21" s="99"/>
      <c r="AL21" s="99">
        <f>กรอกข้อมูล!Y19</f>
        <v>0</v>
      </c>
      <c r="AM21" s="99"/>
      <c r="AN21" s="100">
        <f>กรอกข้อมูล!Z19</f>
        <v>54</v>
      </c>
      <c r="AO21" s="101">
        <f>กรอกข้อมูล!AA19</f>
        <v>0</v>
      </c>
      <c r="AP21" s="101">
        <f>กรอกข้อมูล!AB19</f>
        <v>0</v>
      </c>
      <c r="AQ21" s="101">
        <f>กรอกข้อมูล!AC19</f>
        <v>0</v>
      </c>
      <c r="AR21" s="101">
        <f>กรอกข้อมูล!AD19</f>
        <v>0</v>
      </c>
      <c r="AS21" s="101">
        <f>กรอกข้อมูล!AE19</f>
        <v>0</v>
      </c>
      <c r="AT21" s="101">
        <f>กรอกข้อมูล!AF19</f>
        <v>0</v>
      </c>
      <c r="AU21" s="101">
        <f>กรอกข้อมูล!AG19</f>
      </c>
      <c r="AV21" s="102"/>
      <c r="AW21" s="103"/>
      <c r="AX21" s="104"/>
    </row>
    <row r="22" spans="1:50" ht="13.5" customHeight="1">
      <c r="A22" s="105">
        <v>15</v>
      </c>
      <c r="B22" s="96">
        <f>กรอกข้อมูล!F20</f>
        <v>0</v>
      </c>
      <c r="C22" s="97">
        <f>กรอกข้อมูล!G20</f>
        <v>0</v>
      </c>
      <c r="D22" s="98">
        <f>กรอกข้อมูล!H20</f>
        <v>0</v>
      </c>
      <c r="E22" s="99"/>
      <c r="F22" s="99">
        <f>กรอกข้อมูล!I20</f>
        <v>0</v>
      </c>
      <c r="G22" s="99"/>
      <c r="H22" s="99">
        <f>กรอกข้อมูล!J20</f>
        <v>0</v>
      </c>
      <c r="I22" s="99"/>
      <c r="J22" s="99">
        <f>กรอกข้อมูล!K20</f>
        <v>0</v>
      </c>
      <c r="K22" s="99"/>
      <c r="L22" s="99">
        <f>กรอกข้อมูล!L20</f>
        <v>0</v>
      </c>
      <c r="M22" s="99"/>
      <c r="N22" s="99">
        <f>กรอกข้อมูล!M20</f>
        <v>0</v>
      </c>
      <c r="O22" s="99"/>
      <c r="P22" s="99">
        <f>กรอกข้อมูล!N20</f>
        <v>0</v>
      </c>
      <c r="Q22" s="99"/>
      <c r="R22" s="99">
        <f>กรอกข้อมูล!O20</f>
        <v>0</v>
      </c>
      <c r="S22" s="99"/>
      <c r="T22" s="99">
        <f>กรอกข้อมูล!P20</f>
        <v>0</v>
      </c>
      <c r="U22" s="99"/>
      <c r="V22" s="99">
        <f>กรอกข้อมูล!Q20</f>
        <v>0</v>
      </c>
      <c r="W22" s="99"/>
      <c r="X22" s="99">
        <f>กรอกข้อมูล!R20</f>
        <v>0</v>
      </c>
      <c r="Y22" s="99"/>
      <c r="Z22" s="99">
        <f>กรอกข้อมูล!S20</f>
        <v>0</v>
      </c>
      <c r="AA22" s="99"/>
      <c r="AB22" s="99">
        <f>กรอกข้อมูล!T20</f>
        <v>0</v>
      </c>
      <c r="AC22" s="99"/>
      <c r="AD22" s="99">
        <f>กรอกข้อมูล!U20</f>
        <v>0</v>
      </c>
      <c r="AE22" s="99"/>
      <c r="AF22" s="99">
        <f>กรอกข้อมูล!V20</f>
        <v>0</v>
      </c>
      <c r="AG22" s="99"/>
      <c r="AH22" s="99">
        <f>กรอกข้อมูล!W20</f>
        <v>0</v>
      </c>
      <c r="AI22" s="99"/>
      <c r="AJ22" s="99">
        <f>กรอกข้อมูล!X20</f>
        <v>0</v>
      </c>
      <c r="AK22" s="99"/>
      <c r="AL22" s="99">
        <f>กรอกข้อมูล!Y20</f>
        <v>0</v>
      </c>
      <c r="AM22" s="99"/>
      <c r="AN22" s="100">
        <f>กรอกข้อมูล!Z20</f>
        <v>54</v>
      </c>
      <c r="AO22" s="101">
        <f>กรอกข้อมูล!AA20</f>
        <v>0</v>
      </c>
      <c r="AP22" s="101">
        <f>กรอกข้อมูล!AB20</f>
        <v>0</v>
      </c>
      <c r="AQ22" s="101">
        <f>กรอกข้อมูล!AC20</f>
        <v>0</v>
      </c>
      <c r="AR22" s="101">
        <f>กรอกข้อมูล!AD20</f>
        <v>0</v>
      </c>
      <c r="AS22" s="101">
        <f>กรอกข้อมูล!AE20</f>
        <v>0</v>
      </c>
      <c r="AT22" s="101">
        <f>กรอกข้อมูล!AF20</f>
        <v>0</v>
      </c>
      <c r="AU22" s="101">
        <f>กรอกข้อมูล!AG20</f>
      </c>
      <c r="AV22" s="102"/>
      <c r="AW22" s="103"/>
      <c r="AX22" s="104"/>
    </row>
    <row r="23" spans="1:50" ht="13.5" customHeight="1">
      <c r="A23" s="105">
        <v>16</v>
      </c>
      <c r="B23" s="96">
        <f>กรอกข้อมูล!F21</f>
        <v>0</v>
      </c>
      <c r="C23" s="97">
        <f>กรอกข้อมูล!G21</f>
        <v>0</v>
      </c>
      <c r="D23" s="98">
        <f>กรอกข้อมูล!H21</f>
        <v>0</v>
      </c>
      <c r="E23" s="99"/>
      <c r="F23" s="99">
        <f>กรอกข้อมูล!I21</f>
        <v>0</v>
      </c>
      <c r="G23" s="99"/>
      <c r="H23" s="99">
        <f>กรอกข้อมูล!J21</f>
        <v>0</v>
      </c>
      <c r="I23" s="99"/>
      <c r="J23" s="99">
        <f>กรอกข้อมูล!K21</f>
        <v>0</v>
      </c>
      <c r="K23" s="99"/>
      <c r="L23" s="99">
        <f>กรอกข้อมูล!L21</f>
        <v>0</v>
      </c>
      <c r="M23" s="99"/>
      <c r="N23" s="99">
        <f>กรอกข้อมูล!M21</f>
        <v>0</v>
      </c>
      <c r="O23" s="99"/>
      <c r="P23" s="99">
        <f>กรอกข้อมูล!N21</f>
        <v>0</v>
      </c>
      <c r="Q23" s="99"/>
      <c r="R23" s="99">
        <f>กรอกข้อมูล!O21</f>
        <v>0</v>
      </c>
      <c r="S23" s="99"/>
      <c r="T23" s="99">
        <f>กรอกข้อมูล!P21</f>
        <v>0</v>
      </c>
      <c r="U23" s="99"/>
      <c r="V23" s="99">
        <f>กรอกข้อมูล!Q21</f>
        <v>0</v>
      </c>
      <c r="W23" s="99"/>
      <c r="X23" s="99">
        <f>กรอกข้อมูล!R21</f>
        <v>0</v>
      </c>
      <c r="Y23" s="99"/>
      <c r="Z23" s="99">
        <f>กรอกข้อมูล!S21</f>
        <v>0</v>
      </c>
      <c r="AA23" s="99"/>
      <c r="AB23" s="99">
        <f>กรอกข้อมูล!T21</f>
        <v>0</v>
      </c>
      <c r="AC23" s="99"/>
      <c r="AD23" s="99">
        <f>กรอกข้อมูล!U21</f>
        <v>0</v>
      </c>
      <c r="AE23" s="99"/>
      <c r="AF23" s="99">
        <f>กรอกข้อมูล!V21</f>
        <v>0</v>
      </c>
      <c r="AG23" s="99"/>
      <c r="AH23" s="99">
        <f>กรอกข้อมูล!W21</f>
        <v>0</v>
      </c>
      <c r="AI23" s="99"/>
      <c r="AJ23" s="99">
        <f>กรอกข้อมูล!X21</f>
        <v>0</v>
      </c>
      <c r="AK23" s="99"/>
      <c r="AL23" s="99">
        <f>กรอกข้อมูล!Y21</f>
        <v>0</v>
      </c>
      <c r="AM23" s="99"/>
      <c r="AN23" s="100">
        <f>กรอกข้อมูล!Z21</f>
        <v>54</v>
      </c>
      <c r="AO23" s="101">
        <f>กรอกข้อมูล!AA21</f>
        <v>0</v>
      </c>
      <c r="AP23" s="101">
        <f>กรอกข้อมูล!AB21</f>
        <v>0</v>
      </c>
      <c r="AQ23" s="101">
        <f>กรอกข้อมูล!AC21</f>
        <v>0</v>
      </c>
      <c r="AR23" s="101">
        <f>กรอกข้อมูล!AD21</f>
        <v>0</v>
      </c>
      <c r="AS23" s="101">
        <f>กรอกข้อมูล!AE21</f>
        <v>0</v>
      </c>
      <c r="AT23" s="101">
        <f>กรอกข้อมูล!AF21</f>
        <v>0</v>
      </c>
      <c r="AU23" s="101">
        <f>กรอกข้อมูล!AG21</f>
      </c>
      <c r="AV23" s="102"/>
      <c r="AW23" s="103"/>
      <c r="AX23" s="104"/>
    </row>
    <row r="24" spans="1:50" ht="13.5" customHeight="1">
      <c r="A24" s="105">
        <v>17</v>
      </c>
      <c r="B24" s="96">
        <f>กรอกข้อมูล!F22</f>
        <v>0</v>
      </c>
      <c r="C24" s="97">
        <f>กรอกข้อมูล!G22</f>
        <v>0</v>
      </c>
      <c r="D24" s="98">
        <f>กรอกข้อมูล!H22</f>
        <v>0</v>
      </c>
      <c r="E24" s="99"/>
      <c r="F24" s="99">
        <f>กรอกข้อมูล!I22</f>
        <v>0</v>
      </c>
      <c r="G24" s="99"/>
      <c r="H24" s="99">
        <f>กรอกข้อมูล!J22</f>
        <v>0</v>
      </c>
      <c r="I24" s="99"/>
      <c r="J24" s="99">
        <f>กรอกข้อมูล!K22</f>
        <v>0</v>
      </c>
      <c r="K24" s="99"/>
      <c r="L24" s="99">
        <f>กรอกข้อมูล!L22</f>
        <v>0</v>
      </c>
      <c r="M24" s="99"/>
      <c r="N24" s="99">
        <f>กรอกข้อมูล!M22</f>
        <v>0</v>
      </c>
      <c r="O24" s="99"/>
      <c r="P24" s="99">
        <f>กรอกข้อมูล!N22</f>
        <v>0</v>
      </c>
      <c r="Q24" s="99"/>
      <c r="R24" s="99">
        <f>กรอกข้อมูล!O22</f>
        <v>0</v>
      </c>
      <c r="S24" s="99"/>
      <c r="T24" s="99">
        <f>กรอกข้อมูล!P22</f>
        <v>0</v>
      </c>
      <c r="U24" s="99"/>
      <c r="V24" s="99">
        <f>กรอกข้อมูล!Q22</f>
        <v>0</v>
      </c>
      <c r="W24" s="99"/>
      <c r="X24" s="99">
        <f>กรอกข้อมูล!R22</f>
        <v>0</v>
      </c>
      <c r="Y24" s="99"/>
      <c r="Z24" s="99">
        <f>กรอกข้อมูล!S22</f>
        <v>0</v>
      </c>
      <c r="AA24" s="99"/>
      <c r="AB24" s="99">
        <f>กรอกข้อมูล!T22</f>
        <v>0</v>
      </c>
      <c r="AC24" s="99"/>
      <c r="AD24" s="99">
        <f>กรอกข้อมูล!U22</f>
        <v>0</v>
      </c>
      <c r="AE24" s="99"/>
      <c r="AF24" s="99">
        <f>กรอกข้อมูล!V22</f>
        <v>0</v>
      </c>
      <c r="AG24" s="99"/>
      <c r="AH24" s="99">
        <f>กรอกข้อมูล!W22</f>
        <v>0</v>
      </c>
      <c r="AI24" s="99"/>
      <c r="AJ24" s="99">
        <f>กรอกข้อมูล!X22</f>
        <v>0</v>
      </c>
      <c r="AK24" s="99"/>
      <c r="AL24" s="99">
        <f>กรอกข้อมูล!Y22</f>
        <v>0</v>
      </c>
      <c r="AM24" s="99"/>
      <c r="AN24" s="100">
        <f>กรอกข้อมูล!Z22</f>
        <v>54</v>
      </c>
      <c r="AO24" s="101">
        <f>กรอกข้อมูล!AA22</f>
        <v>0</v>
      </c>
      <c r="AP24" s="101">
        <f>กรอกข้อมูล!AB22</f>
        <v>0</v>
      </c>
      <c r="AQ24" s="101">
        <f>กรอกข้อมูล!AC22</f>
        <v>0</v>
      </c>
      <c r="AR24" s="101">
        <f>กรอกข้อมูล!AD22</f>
        <v>0</v>
      </c>
      <c r="AS24" s="101">
        <f>กรอกข้อมูล!AE22</f>
        <v>0</v>
      </c>
      <c r="AT24" s="101">
        <f>กรอกข้อมูล!AF22</f>
        <v>0</v>
      </c>
      <c r="AU24" s="101">
        <f>กรอกข้อมูล!AG22</f>
      </c>
      <c r="AV24" s="102"/>
      <c r="AW24" s="103"/>
      <c r="AX24" s="104"/>
    </row>
    <row r="25" spans="1:50" ht="13.5" customHeight="1">
      <c r="A25" s="105">
        <v>18</v>
      </c>
      <c r="B25" s="96">
        <f>กรอกข้อมูล!F23</f>
        <v>0</v>
      </c>
      <c r="C25" s="97">
        <f>กรอกข้อมูล!G23</f>
        <v>0</v>
      </c>
      <c r="D25" s="98">
        <f>กรอกข้อมูล!H23</f>
        <v>0</v>
      </c>
      <c r="E25" s="99"/>
      <c r="F25" s="99">
        <f>กรอกข้อมูล!I23</f>
        <v>0</v>
      </c>
      <c r="G25" s="99"/>
      <c r="H25" s="99">
        <f>กรอกข้อมูล!J23</f>
        <v>0</v>
      </c>
      <c r="I25" s="99"/>
      <c r="J25" s="99">
        <f>กรอกข้อมูล!K23</f>
        <v>0</v>
      </c>
      <c r="K25" s="99"/>
      <c r="L25" s="99">
        <f>กรอกข้อมูล!L23</f>
        <v>0</v>
      </c>
      <c r="M25" s="99"/>
      <c r="N25" s="99">
        <f>กรอกข้อมูล!M23</f>
        <v>0</v>
      </c>
      <c r="O25" s="99"/>
      <c r="P25" s="99">
        <f>กรอกข้อมูล!N23</f>
        <v>0</v>
      </c>
      <c r="Q25" s="99"/>
      <c r="R25" s="99">
        <f>กรอกข้อมูล!O23</f>
        <v>0</v>
      </c>
      <c r="S25" s="99"/>
      <c r="T25" s="99">
        <f>กรอกข้อมูล!P23</f>
        <v>0</v>
      </c>
      <c r="U25" s="99"/>
      <c r="V25" s="99">
        <f>กรอกข้อมูล!Q23</f>
        <v>0</v>
      </c>
      <c r="W25" s="99"/>
      <c r="X25" s="99">
        <f>กรอกข้อมูล!R23</f>
        <v>0</v>
      </c>
      <c r="Y25" s="99"/>
      <c r="Z25" s="99">
        <f>กรอกข้อมูล!S23</f>
        <v>0</v>
      </c>
      <c r="AA25" s="99"/>
      <c r="AB25" s="99">
        <f>กรอกข้อมูล!T23</f>
        <v>0</v>
      </c>
      <c r="AC25" s="99"/>
      <c r="AD25" s="99">
        <f>กรอกข้อมูล!U23</f>
        <v>0</v>
      </c>
      <c r="AE25" s="99"/>
      <c r="AF25" s="99">
        <f>กรอกข้อมูล!V23</f>
        <v>0</v>
      </c>
      <c r="AG25" s="99"/>
      <c r="AH25" s="99">
        <f>กรอกข้อมูล!W23</f>
        <v>0</v>
      </c>
      <c r="AI25" s="99"/>
      <c r="AJ25" s="99">
        <f>กรอกข้อมูล!X23</f>
        <v>0</v>
      </c>
      <c r="AK25" s="99"/>
      <c r="AL25" s="99">
        <f>กรอกข้อมูล!Y23</f>
        <v>0</v>
      </c>
      <c r="AM25" s="99"/>
      <c r="AN25" s="100">
        <f>กรอกข้อมูล!Z23</f>
        <v>54</v>
      </c>
      <c r="AO25" s="101">
        <f>กรอกข้อมูล!AA23</f>
        <v>0</v>
      </c>
      <c r="AP25" s="101">
        <f>กรอกข้อมูล!AB23</f>
        <v>0</v>
      </c>
      <c r="AQ25" s="101">
        <f>กรอกข้อมูล!AC23</f>
        <v>0</v>
      </c>
      <c r="AR25" s="101">
        <f>กรอกข้อมูล!AD23</f>
        <v>0</v>
      </c>
      <c r="AS25" s="101">
        <f>กรอกข้อมูล!AE23</f>
        <v>0</v>
      </c>
      <c r="AT25" s="101">
        <f>กรอกข้อมูล!AF23</f>
        <v>0</v>
      </c>
      <c r="AU25" s="101">
        <f>กรอกข้อมูล!AG23</f>
      </c>
      <c r="AV25" s="102"/>
      <c r="AW25" s="103"/>
      <c r="AX25" s="104"/>
    </row>
    <row r="26" spans="1:50" ht="13.5" customHeight="1">
      <c r="A26" s="105">
        <v>19</v>
      </c>
      <c r="B26" s="96">
        <f>กรอกข้อมูล!F24</f>
        <v>0</v>
      </c>
      <c r="C26" s="97">
        <f>กรอกข้อมูล!G24</f>
        <v>0</v>
      </c>
      <c r="D26" s="98">
        <f>กรอกข้อมูล!H24</f>
        <v>0</v>
      </c>
      <c r="E26" s="99"/>
      <c r="F26" s="99">
        <f>กรอกข้อมูล!I24</f>
        <v>0</v>
      </c>
      <c r="G26" s="99"/>
      <c r="H26" s="99">
        <f>กรอกข้อมูล!J24</f>
        <v>0</v>
      </c>
      <c r="I26" s="99"/>
      <c r="J26" s="99">
        <f>กรอกข้อมูล!K24</f>
        <v>0</v>
      </c>
      <c r="K26" s="99"/>
      <c r="L26" s="99">
        <f>กรอกข้อมูล!L24</f>
        <v>0</v>
      </c>
      <c r="M26" s="99"/>
      <c r="N26" s="99">
        <f>กรอกข้อมูล!M24</f>
        <v>0</v>
      </c>
      <c r="O26" s="99"/>
      <c r="P26" s="99">
        <f>กรอกข้อมูล!N24</f>
        <v>0</v>
      </c>
      <c r="Q26" s="99"/>
      <c r="R26" s="99">
        <f>กรอกข้อมูล!O24</f>
        <v>0</v>
      </c>
      <c r="S26" s="99"/>
      <c r="T26" s="99">
        <f>กรอกข้อมูล!P24</f>
        <v>0</v>
      </c>
      <c r="U26" s="99"/>
      <c r="V26" s="99">
        <f>กรอกข้อมูล!Q24</f>
        <v>0</v>
      </c>
      <c r="W26" s="99"/>
      <c r="X26" s="99">
        <f>กรอกข้อมูล!R24</f>
        <v>0</v>
      </c>
      <c r="Y26" s="99"/>
      <c r="Z26" s="99">
        <f>กรอกข้อมูล!S24</f>
        <v>0</v>
      </c>
      <c r="AA26" s="99"/>
      <c r="AB26" s="99">
        <f>กรอกข้อมูล!T24</f>
        <v>0</v>
      </c>
      <c r="AC26" s="99"/>
      <c r="AD26" s="99">
        <f>กรอกข้อมูล!U24</f>
        <v>0</v>
      </c>
      <c r="AE26" s="99"/>
      <c r="AF26" s="99">
        <f>กรอกข้อมูล!V24</f>
        <v>0</v>
      </c>
      <c r="AG26" s="99"/>
      <c r="AH26" s="99">
        <f>กรอกข้อมูล!W24</f>
        <v>0</v>
      </c>
      <c r="AI26" s="99"/>
      <c r="AJ26" s="99">
        <f>กรอกข้อมูล!X24</f>
        <v>0</v>
      </c>
      <c r="AK26" s="99"/>
      <c r="AL26" s="99">
        <f>กรอกข้อมูล!Y24</f>
        <v>0</v>
      </c>
      <c r="AM26" s="99"/>
      <c r="AN26" s="100">
        <f>กรอกข้อมูล!Z24</f>
        <v>54</v>
      </c>
      <c r="AO26" s="101">
        <f>กรอกข้อมูล!AA24</f>
        <v>0</v>
      </c>
      <c r="AP26" s="101">
        <f>กรอกข้อมูล!AB24</f>
        <v>0</v>
      </c>
      <c r="AQ26" s="101">
        <f>กรอกข้อมูล!AC24</f>
        <v>0</v>
      </c>
      <c r="AR26" s="101">
        <f>กรอกข้อมูล!AD24</f>
        <v>0</v>
      </c>
      <c r="AS26" s="101">
        <f>กรอกข้อมูล!AE24</f>
        <v>0</v>
      </c>
      <c r="AT26" s="101">
        <f>กรอกข้อมูล!AF24</f>
        <v>0</v>
      </c>
      <c r="AU26" s="101">
        <f>กรอกข้อมูล!AG24</f>
      </c>
      <c r="AV26" s="102"/>
      <c r="AW26" s="103"/>
      <c r="AX26" s="104"/>
    </row>
    <row r="27" spans="1:50" ht="13.5" customHeight="1">
      <c r="A27" s="105">
        <v>20</v>
      </c>
      <c r="B27" s="96">
        <f>กรอกข้อมูล!F25</f>
        <v>0</v>
      </c>
      <c r="C27" s="97">
        <f>กรอกข้อมูล!G25</f>
        <v>0</v>
      </c>
      <c r="D27" s="98">
        <f>กรอกข้อมูล!H25</f>
        <v>0</v>
      </c>
      <c r="E27" s="99"/>
      <c r="F27" s="99">
        <f>กรอกข้อมูล!I25</f>
        <v>0</v>
      </c>
      <c r="G27" s="99"/>
      <c r="H27" s="99">
        <f>กรอกข้อมูล!J25</f>
        <v>0</v>
      </c>
      <c r="I27" s="99"/>
      <c r="J27" s="99">
        <f>กรอกข้อมูล!K25</f>
        <v>0</v>
      </c>
      <c r="K27" s="99"/>
      <c r="L27" s="99">
        <f>กรอกข้อมูล!L25</f>
        <v>0</v>
      </c>
      <c r="M27" s="99"/>
      <c r="N27" s="99">
        <f>กรอกข้อมูล!M25</f>
        <v>0</v>
      </c>
      <c r="O27" s="99"/>
      <c r="P27" s="99">
        <f>กรอกข้อมูล!N25</f>
        <v>0</v>
      </c>
      <c r="Q27" s="99"/>
      <c r="R27" s="99">
        <f>กรอกข้อมูล!O25</f>
        <v>0</v>
      </c>
      <c r="S27" s="99"/>
      <c r="T27" s="99">
        <f>กรอกข้อมูล!P25</f>
        <v>0</v>
      </c>
      <c r="U27" s="99"/>
      <c r="V27" s="99">
        <f>กรอกข้อมูล!Q25</f>
        <v>0</v>
      </c>
      <c r="W27" s="99"/>
      <c r="X27" s="99">
        <f>กรอกข้อมูล!R25</f>
        <v>0</v>
      </c>
      <c r="Y27" s="99"/>
      <c r="Z27" s="99">
        <f>กรอกข้อมูล!S25</f>
        <v>0</v>
      </c>
      <c r="AA27" s="99"/>
      <c r="AB27" s="99">
        <f>กรอกข้อมูล!T25</f>
        <v>0</v>
      </c>
      <c r="AC27" s="99"/>
      <c r="AD27" s="99">
        <f>กรอกข้อมูล!U25</f>
        <v>0</v>
      </c>
      <c r="AE27" s="99"/>
      <c r="AF27" s="99">
        <f>กรอกข้อมูล!V25</f>
        <v>0</v>
      </c>
      <c r="AG27" s="99"/>
      <c r="AH27" s="99">
        <f>กรอกข้อมูล!W25</f>
        <v>0</v>
      </c>
      <c r="AI27" s="99"/>
      <c r="AJ27" s="99">
        <f>กรอกข้อมูล!X25</f>
        <v>0</v>
      </c>
      <c r="AK27" s="99"/>
      <c r="AL27" s="99">
        <f>กรอกข้อมูล!Y25</f>
        <v>0</v>
      </c>
      <c r="AM27" s="99"/>
      <c r="AN27" s="100">
        <f>กรอกข้อมูล!Z25</f>
        <v>54</v>
      </c>
      <c r="AO27" s="101">
        <f>กรอกข้อมูล!AA25</f>
        <v>0</v>
      </c>
      <c r="AP27" s="101">
        <f>กรอกข้อมูล!AB25</f>
        <v>0</v>
      </c>
      <c r="AQ27" s="101">
        <f>กรอกข้อมูล!AC25</f>
        <v>0</v>
      </c>
      <c r="AR27" s="101">
        <f>กรอกข้อมูล!AD25</f>
        <v>0</v>
      </c>
      <c r="AS27" s="101">
        <f>กรอกข้อมูล!AE25</f>
        <v>0</v>
      </c>
      <c r="AT27" s="101">
        <f>กรอกข้อมูล!AF25</f>
        <v>0</v>
      </c>
      <c r="AU27" s="101">
        <f>กรอกข้อมูล!AG25</f>
      </c>
      <c r="AV27" s="102"/>
      <c r="AW27" s="103"/>
      <c r="AX27" s="104"/>
    </row>
    <row r="28" spans="1:50" ht="13.5" customHeight="1">
      <c r="A28" s="105">
        <v>21</v>
      </c>
      <c r="B28" s="96">
        <f>กรอกข้อมูล!F26</f>
        <v>0</v>
      </c>
      <c r="C28" s="97">
        <f>กรอกข้อมูล!G26</f>
        <v>0</v>
      </c>
      <c r="D28" s="98">
        <f>กรอกข้อมูล!H26</f>
        <v>0</v>
      </c>
      <c r="E28" s="99"/>
      <c r="F28" s="99">
        <f>กรอกข้อมูล!I26</f>
        <v>0</v>
      </c>
      <c r="G28" s="99"/>
      <c r="H28" s="99">
        <f>กรอกข้อมูล!J26</f>
        <v>0</v>
      </c>
      <c r="I28" s="99"/>
      <c r="J28" s="99">
        <f>กรอกข้อมูล!K26</f>
        <v>0</v>
      </c>
      <c r="K28" s="99"/>
      <c r="L28" s="99">
        <f>กรอกข้อมูล!L26</f>
        <v>0</v>
      </c>
      <c r="M28" s="99"/>
      <c r="N28" s="99">
        <f>กรอกข้อมูล!M26</f>
        <v>0</v>
      </c>
      <c r="O28" s="99"/>
      <c r="P28" s="99">
        <f>กรอกข้อมูล!N26</f>
        <v>0</v>
      </c>
      <c r="Q28" s="99"/>
      <c r="R28" s="99">
        <f>กรอกข้อมูล!O26</f>
        <v>0</v>
      </c>
      <c r="S28" s="99"/>
      <c r="T28" s="99">
        <f>กรอกข้อมูล!P26</f>
        <v>0</v>
      </c>
      <c r="U28" s="99"/>
      <c r="V28" s="99">
        <f>กรอกข้อมูล!Q26</f>
        <v>0</v>
      </c>
      <c r="W28" s="99"/>
      <c r="X28" s="99">
        <f>กรอกข้อมูล!R26</f>
        <v>0</v>
      </c>
      <c r="Y28" s="99"/>
      <c r="Z28" s="99">
        <f>กรอกข้อมูล!S26</f>
        <v>0</v>
      </c>
      <c r="AA28" s="99"/>
      <c r="AB28" s="99">
        <f>กรอกข้อมูล!T26</f>
        <v>0</v>
      </c>
      <c r="AC28" s="99"/>
      <c r="AD28" s="99">
        <f>กรอกข้อมูล!U26</f>
        <v>0</v>
      </c>
      <c r="AE28" s="99"/>
      <c r="AF28" s="99">
        <f>กรอกข้อมูล!V26</f>
        <v>0</v>
      </c>
      <c r="AG28" s="99"/>
      <c r="AH28" s="99">
        <f>กรอกข้อมูล!W26</f>
        <v>0</v>
      </c>
      <c r="AI28" s="99"/>
      <c r="AJ28" s="99">
        <f>กรอกข้อมูล!X26</f>
        <v>0</v>
      </c>
      <c r="AK28" s="99"/>
      <c r="AL28" s="99">
        <f>กรอกข้อมูล!Y26</f>
        <v>0</v>
      </c>
      <c r="AM28" s="99"/>
      <c r="AN28" s="100">
        <f>กรอกข้อมูล!Z26</f>
        <v>54</v>
      </c>
      <c r="AO28" s="101">
        <f>กรอกข้อมูล!AA26</f>
        <v>0</v>
      </c>
      <c r="AP28" s="101">
        <f>กรอกข้อมูล!AB26</f>
        <v>0</v>
      </c>
      <c r="AQ28" s="101">
        <f>กรอกข้อมูล!AC26</f>
        <v>0</v>
      </c>
      <c r="AR28" s="101">
        <f>กรอกข้อมูล!AD26</f>
        <v>0</v>
      </c>
      <c r="AS28" s="101">
        <f>กรอกข้อมูล!AE26</f>
        <v>0</v>
      </c>
      <c r="AT28" s="101">
        <f>กรอกข้อมูล!AF26</f>
        <v>0</v>
      </c>
      <c r="AU28" s="101">
        <f>กรอกข้อมูล!AG26</f>
      </c>
      <c r="AV28" s="102"/>
      <c r="AW28" s="103"/>
      <c r="AX28" s="104"/>
    </row>
    <row r="29" spans="1:50" ht="13.5" customHeight="1">
      <c r="A29" s="105">
        <v>22</v>
      </c>
      <c r="B29" s="96">
        <f>กรอกข้อมูล!F27</f>
        <v>0</v>
      </c>
      <c r="C29" s="97">
        <f>กรอกข้อมูล!G27</f>
        <v>0</v>
      </c>
      <c r="D29" s="98">
        <f>กรอกข้อมูล!H27</f>
        <v>0</v>
      </c>
      <c r="E29" s="99"/>
      <c r="F29" s="99">
        <f>กรอกข้อมูล!I27</f>
        <v>0</v>
      </c>
      <c r="G29" s="99"/>
      <c r="H29" s="99">
        <f>กรอกข้อมูล!J27</f>
        <v>0</v>
      </c>
      <c r="I29" s="99"/>
      <c r="J29" s="99">
        <f>กรอกข้อมูล!K27</f>
        <v>0</v>
      </c>
      <c r="K29" s="99"/>
      <c r="L29" s="99">
        <f>กรอกข้อมูล!L27</f>
        <v>0</v>
      </c>
      <c r="M29" s="99"/>
      <c r="N29" s="99">
        <f>กรอกข้อมูล!M27</f>
        <v>0</v>
      </c>
      <c r="O29" s="99"/>
      <c r="P29" s="99">
        <f>กรอกข้อมูล!N27</f>
        <v>0</v>
      </c>
      <c r="Q29" s="99"/>
      <c r="R29" s="99">
        <f>กรอกข้อมูล!O27</f>
        <v>0</v>
      </c>
      <c r="S29" s="99"/>
      <c r="T29" s="99">
        <f>กรอกข้อมูล!P27</f>
        <v>0</v>
      </c>
      <c r="U29" s="99"/>
      <c r="V29" s="99">
        <f>กรอกข้อมูล!Q27</f>
        <v>0</v>
      </c>
      <c r="W29" s="99"/>
      <c r="X29" s="99">
        <f>กรอกข้อมูล!R27</f>
        <v>0</v>
      </c>
      <c r="Y29" s="99"/>
      <c r="Z29" s="99">
        <f>กรอกข้อมูล!S27</f>
        <v>0</v>
      </c>
      <c r="AA29" s="99"/>
      <c r="AB29" s="99">
        <f>กรอกข้อมูล!T27</f>
        <v>0</v>
      </c>
      <c r="AC29" s="99"/>
      <c r="AD29" s="99">
        <f>กรอกข้อมูล!U27</f>
        <v>0</v>
      </c>
      <c r="AE29" s="99"/>
      <c r="AF29" s="99">
        <f>กรอกข้อมูล!V27</f>
        <v>0</v>
      </c>
      <c r="AG29" s="99"/>
      <c r="AH29" s="99">
        <f>กรอกข้อมูล!W27</f>
        <v>0</v>
      </c>
      <c r="AI29" s="99"/>
      <c r="AJ29" s="99">
        <f>กรอกข้อมูล!X27</f>
        <v>0</v>
      </c>
      <c r="AK29" s="99"/>
      <c r="AL29" s="99">
        <f>กรอกข้อมูล!Y27</f>
        <v>0</v>
      </c>
      <c r="AM29" s="99"/>
      <c r="AN29" s="100">
        <f>กรอกข้อมูล!Z27</f>
        <v>54</v>
      </c>
      <c r="AO29" s="101">
        <f>กรอกข้อมูล!AA27</f>
        <v>0</v>
      </c>
      <c r="AP29" s="101">
        <f>กรอกข้อมูล!AB27</f>
        <v>0</v>
      </c>
      <c r="AQ29" s="101">
        <f>กรอกข้อมูล!AC27</f>
        <v>0</v>
      </c>
      <c r="AR29" s="101">
        <f>กรอกข้อมูล!AD27</f>
        <v>0</v>
      </c>
      <c r="AS29" s="101">
        <f>กรอกข้อมูล!AE27</f>
        <v>0</v>
      </c>
      <c r="AT29" s="101">
        <f>กรอกข้อมูล!AF27</f>
        <v>0</v>
      </c>
      <c r="AU29" s="101">
        <f>กรอกข้อมูล!AG27</f>
      </c>
      <c r="AV29" s="102"/>
      <c r="AW29" s="103"/>
      <c r="AX29" s="104"/>
    </row>
    <row r="30" spans="1:50" ht="13.5" customHeight="1">
      <c r="A30" s="105">
        <v>23</v>
      </c>
      <c r="B30" s="96">
        <f>กรอกข้อมูล!F28</f>
        <v>0</v>
      </c>
      <c r="C30" s="97">
        <f>กรอกข้อมูล!G28</f>
        <v>0</v>
      </c>
      <c r="D30" s="98">
        <f>กรอกข้อมูล!H28</f>
        <v>0</v>
      </c>
      <c r="E30" s="99"/>
      <c r="F30" s="99">
        <f>กรอกข้อมูล!I28</f>
        <v>0</v>
      </c>
      <c r="G30" s="99"/>
      <c r="H30" s="99">
        <f>กรอกข้อมูล!J28</f>
        <v>0</v>
      </c>
      <c r="I30" s="99"/>
      <c r="J30" s="99">
        <f>กรอกข้อมูล!K28</f>
        <v>0</v>
      </c>
      <c r="K30" s="99"/>
      <c r="L30" s="99">
        <f>กรอกข้อมูล!L28</f>
        <v>0</v>
      </c>
      <c r="M30" s="99"/>
      <c r="N30" s="99">
        <f>กรอกข้อมูล!M28</f>
        <v>0</v>
      </c>
      <c r="O30" s="99"/>
      <c r="P30" s="99">
        <f>กรอกข้อมูล!N28</f>
        <v>0</v>
      </c>
      <c r="Q30" s="99"/>
      <c r="R30" s="99">
        <f>กรอกข้อมูล!O28</f>
        <v>0</v>
      </c>
      <c r="S30" s="99"/>
      <c r="T30" s="99">
        <f>กรอกข้อมูล!P28</f>
        <v>0</v>
      </c>
      <c r="U30" s="99"/>
      <c r="V30" s="99">
        <f>กรอกข้อมูล!Q28</f>
        <v>0</v>
      </c>
      <c r="W30" s="99"/>
      <c r="X30" s="99">
        <f>กรอกข้อมูล!R28</f>
        <v>0</v>
      </c>
      <c r="Y30" s="99"/>
      <c r="Z30" s="99">
        <f>กรอกข้อมูล!S28</f>
        <v>0</v>
      </c>
      <c r="AA30" s="99"/>
      <c r="AB30" s="99">
        <f>กรอกข้อมูล!T28</f>
        <v>0</v>
      </c>
      <c r="AC30" s="99"/>
      <c r="AD30" s="99">
        <f>กรอกข้อมูล!U28</f>
        <v>0</v>
      </c>
      <c r="AE30" s="99"/>
      <c r="AF30" s="99">
        <f>กรอกข้อมูล!V28</f>
        <v>0</v>
      </c>
      <c r="AG30" s="99"/>
      <c r="AH30" s="99">
        <f>กรอกข้อมูล!W28</f>
        <v>0</v>
      </c>
      <c r="AI30" s="99"/>
      <c r="AJ30" s="99">
        <f>กรอกข้อมูล!X28</f>
        <v>0</v>
      </c>
      <c r="AK30" s="99"/>
      <c r="AL30" s="99">
        <f>กรอกข้อมูล!Y28</f>
        <v>0</v>
      </c>
      <c r="AM30" s="99"/>
      <c r="AN30" s="100">
        <f>กรอกข้อมูล!Z28</f>
        <v>54</v>
      </c>
      <c r="AO30" s="101">
        <f>กรอกข้อมูล!AA28</f>
        <v>0</v>
      </c>
      <c r="AP30" s="101">
        <f>กรอกข้อมูล!AB28</f>
        <v>0</v>
      </c>
      <c r="AQ30" s="101">
        <f>กรอกข้อมูล!AC28</f>
        <v>0</v>
      </c>
      <c r="AR30" s="101">
        <f>กรอกข้อมูล!AD28</f>
        <v>0</v>
      </c>
      <c r="AS30" s="101">
        <f>กรอกข้อมูล!AE28</f>
        <v>0</v>
      </c>
      <c r="AT30" s="101">
        <f>กรอกข้อมูล!AF28</f>
        <v>0</v>
      </c>
      <c r="AU30" s="101">
        <f>กรอกข้อมูล!AG28</f>
      </c>
      <c r="AV30" s="102"/>
      <c r="AW30" s="103"/>
      <c r="AX30" s="104"/>
    </row>
    <row r="31" spans="1:50" ht="13.5" customHeight="1">
      <c r="A31" s="105">
        <v>24</v>
      </c>
      <c r="B31" s="96">
        <f>กรอกข้อมูล!F29</f>
        <v>0</v>
      </c>
      <c r="C31" s="97">
        <f>กรอกข้อมูล!G29</f>
        <v>0</v>
      </c>
      <c r="D31" s="98">
        <f>กรอกข้อมูล!H29</f>
        <v>0</v>
      </c>
      <c r="E31" s="99"/>
      <c r="F31" s="99">
        <f>กรอกข้อมูล!I29</f>
        <v>0</v>
      </c>
      <c r="G31" s="99"/>
      <c r="H31" s="99">
        <f>กรอกข้อมูล!J29</f>
        <v>0</v>
      </c>
      <c r="I31" s="99"/>
      <c r="J31" s="99">
        <f>กรอกข้อมูล!K29</f>
        <v>0</v>
      </c>
      <c r="K31" s="99"/>
      <c r="L31" s="99">
        <f>กรอกข้อมูล!L29</f>
        <v>0</v>
      </c>
      <c r="M31" s="99"/>
      <c r="N31" s="99">
        <f>กรอกข้อมูล!M29</f>
        <v>0</v>
      </c>
      <c r="O31" s="99"/>
      <c r="P31" s="99">
        <f>กรอกข้อมูล!N29</f>
        <v>0</v>
      </c>
      <c r="Q31" s="99"/>
      <c r="R31" s="99">
        <f>กรอกข้อมูล!O29</f>
        <v>0</v>
      </c>
      <c r="S31" s="99"/>
      <c r="T31" s="99">
        <f>กรอกข้อมูล!P29</f>
        <v>0</v>
      </c>
      <c r="U31" s="99"/>
      <c r="V31" s="99">
        <f>กรอกข้อมูล!Q29</f>
        <v>0</v>
      </c>
      <c r="W31" s="99"/>
      <c r="X31" s="99">
        <f>กรอกข้อมูล!R29</f>
        <v>0</v>
      </c>
      <c r="Y31" s="99"/>
      <c r="Z31" s="99">
        <f>กรอกข้อมูล!S29</f>
        <v>0</v>
      </c>
      <c r="AA31" s="99"/>
      <c r="AB31" s="99">
        <f>กรอกข้อมูล!T29</f>
        <v>0</v>
      </c>
      <c r="AC31" s="99"/>
      <c r="AD31" s="99">
        <f>กรอกข้อมูล!U29</f>
        <v>0</v>
      </c>
      <c r="AE31" s="99"/>
      <c r="AF31" s="99">
        <f>กรอกข้อมูล!V29</f>
        <v>0</v>
      </c>
      <c r="AG31" s="99"/>
      <c r="AH31" s="99">
        <f>กรอกข้อมูล!W29</f>
        <v>0</v>
      </c>
      <c r="AI31" s="99"/>
      <c r="AJ31" s="99">
        <f>กรอกข้อมูล!X29</f>
        <v>0</v>
      </c>
      <c r="AK31" s="99"/>
      <c r="AL31" s="99">
        <f>กรอกข้อมูล!Y29</f>
        <v>0</v>
      </c>
      <c r="AM31" s="99"/>
      <c r="AN31" s="100">
        <f>กรอกข้อมูล!Z29</f>
        <v>54</v>
      </c>
      <c r="AO31" s="101">
        <f>กรอกข้อมูล!AA29</f>
        <v>0</v>
      </c>
      <c r="AP31" s="101">
        <f>กรอกข้อมูล!AB29</f>
        <v>0</v>
      </c>
      <c r="AQ31" s="101">
        <f>กรอกข้อมูล!AC29</f>
        <v>0</v>
      </c>
      <c r="AR31" s="101">
        <f>กรอกข้อมูล!AD29</f>
        <v>0</v>
      </c>
      <c r="AS31" s="101">
        <f>กรอกข้อมูล!AE29</f>
        <v>0</v>
      </c>
      <c r="AT31" s="101">
        <f>กรอกข้อมูล!AF29</f>
        <v>0</v>
      </c>
      <c r="AU31" s="101">
        <f>กรอกข้อมูล!AG29</f>
      </c>
      <c r="AV31" s="102"/>
      <c r="AW31" s="103"/>
      <c r="AX31" s="104"/>
    </row>
    <row r="32" spans="1:50" ht="13.5" customHeight="1">
      <c r="A32" s="105">
        <v>25</v>
      </c>
      <c r="B32" s="96">
        <f>กรอกข้อมูล!F30</f>
        <v>0</v>
      </c>
      <c r="C32" s="97">
        <f>กรอกข้อมูล!G30</f>
        <v>0</v>
      </c>
      <c r="D32" s="98">
        <f>กรอกข้อมูล!H30</f>
        <v>0</v>
      </c>
      <c r="E32" s="99"/>
      <c r="F32" s="99">
        <f>กรอกข้อมูล!I30</f>
        <v>0</v>
      </c>
      <c r="G32" s="99"/>
      <c r="H32" s="99">
        <f>กรอกข้อมูล!J30</f>
        <v>0</v>
      </c>
      <c r="I32" s="99"/>
      <c r="J32" s="99">
        <f>กรอกข้อมูล!K30</f>
        <v>0</v>
      </c>
      <c r="K32" s="99"/>
      <c r="L32" s="99">
        <f>กรอกข้อมูล!L30</f>
        <v>0</v>
      </c>
      <c r="M32" s="99"/>
      <c r="N32" s="99">
        <f>กรอกข้อมูล!M30</f>
        <v>0</v>
      </c>
      <c r="O32" s="99"/>
      <c r="P32" s="99">
        <f>กรอกข้อมูล!N30</f>
        <v>0</v>
      </c>
      <c r="Q32" s="99"/>
      <c r="R32" s="99">
        <f>กรอกข้อมูล!O30</f>
        <v>0</v>
      </c>
      <c r="S32" s="99"/>
      <c r="T32" s="99">
        <f>กรอกข้อมูล!P30</f>
        <v>0</v>
      </c>
      <c r="U32" s="99"/>
      <c r="V32" s="99">
        <f>กรอกข้อมูล!Q30</f>
        <v>0</v>
      </c>
      <c r="W32" s="99"/>
      <c r="X32" s="99">
        <f>กรอกข้อมูล!R30</f>
        <v>0</v>
      </c>
      <c r="Y32" s="99"/>
      <c r="Z32" s="99">
        <f>กรอกข้อมูล!S30</f>
        <v>0</v>
      </c>
      <c r="AA32" s="99"/>
      <c r="AB32" s="99">
        <f>กรอกข้อมูล!T30</f>
        <v>0</v>
      </c>
      <c r="AC32" s="99"/>
      <c r="AD32" s="99">
        <f>กรอกข้อมูล!U30</f>
        <v>0</v>
      </c>
      <c r="AE32" s="99"/>
      <c r="AF32" s="99">
        <f>กรอกข้อมูล!V30</f>
        <v>0</v>
      </c>
      <c r="AG32" s="99"/>
      <c r="AH32" s="99">
        <f>กรอกข้อมูล!W30</f>
        <v>0</v>
      </c>
      <c r="AI32" s="99"/>
      <c r="AJ32" s="99">
        <f>กรอกข้อมูล!X30</f>
        <v>0</v>
      </c>
      <c r="AK32" s="99"/>
      <c r="AL32" s="99">
        <f>กรอกข้อมูล!Y30</f>
        <v>0</v>
      </c>
      <c r="AM32" s="99"/>
      <c r="AN32" s="100">
        <f>กรอกข้อมูล!Z30</f>
        <v>54</v>
      </c>
      <c r="AO32" s="101">
        <f>กรอกข้อมูล!AA30</f>
        <v>0</v>
      </c>
      <c r="AP32" s="101">
        <f>กรอกข้อมูล!AB30</f>
        <v>0</v>
      </c>
      <c r="AQ32" s="101">
        <f>กรอกข้อมูล!AC30</f>
        <v>0</v>
      </c>
      <c r="AR32" s="101">
        <f>กรอกข้อมูล!AD30</f>
        <v>0</v>
      </c>
      <c r="AS32" s="101">
        <f>กรอกข้อมูล!AE30</f>
        <v>0</v>
      </c>
      <c r="AT32" s="101">
        <f>กรอกข้อมูล!AF30</f>
        <v>0</v>
      </c>
      <c r="AU32" s="101">
        <f>กรอกข้อมูล!AG30</f>
      </c>
      <c r="AV32" s="102"/>
      <c r="AW32" s="103"/>
      <c r="AX32" s="104"/>
    </row>
    <row r="33" spans="1:50" ht="13.5" customHeight="1">
      <c r="A33" s="105">
        <v>26</v>
      </c>
      <c r="B33" s="96">
        <f>กรอกข้อมูล!F31</f>
        <v>0</v>
      </c>
      <c r="C33" s="97">
        <f>กรอกข้อมูล!G31</f>
        <v>0</v>
      </c>
      <c r="D33" s="98">
        <f>กรอกข้อมูล!H31</f>
        <v>0</v>
      </c>
      <c r="E33" s="99"/>
      <c r="F33" s="99">
        <f>กรอกข้อมูล!I31</f>
        <v>0</v>
      </c>
      <c r="G33" s="99"/>
      <c r="H33" s="99">
        <f>กรอกข้อมูล!J31</f>
        <v>0</v>
      </c>
      <c r="I33" s="99"/>
      <c r="J33" s="99">
        <f>กรอกข้อมูล!K31</f>
        <v>0</v>
      </c>
      <c r="K33" s="99"/>
      <c r="L33" s="99">
        <f>กรอกข้อมูล!L31</f>
        <v>0</v>
      </c>
      <c r="M33" s="99"/>
      <c r="N33" s="99">
        <f>กรอกข้อมูล!M31</f>
        <v>0</v>
      </c>
      <c r="O33" s="99"/>
      <c r="P33" s="99">
        <f>กรอกข้อมูล!N31</f>
        <v>0</v>
      </c>
      <c r="Q33" s="99"/>
      <c r="R33" s="99">
        <f>กรอกข้อมูล!O31</f>
        <v>0</v>
      </c>
      <c r="S33" s="99"/>
      <c r="T33" s="99">
        <f>กรอกข้อมูล!P31</f>
        <v>0</v>
      </c>
      <c r="U33" s="99"/>
      <c r="V33" s="99">
        <f>กรอกข้อมูล!Q31</f>
        <v>0</v>
      </c>
      <c r="W33" s="99"/>
      <c r="X33" s="99">
        <f>กรอกข้อมูล!R31</f>
        <v>0</v>
      </c>
      <c r="Y33" s="99"/>
      <c r="Z33" s="99">
        <f>กรอกข้อมูล!S31</f>
        <v>0</v>
      </c>
      <c r="AA33" s="99"/>
      <c r="AB33" s="99">
        <f>กรอกข้อมูล!T31</f>
        <v>0</v>
      </c>
      <c r="AC33" s="99"/>
      <c r="AD33" s="99">
        <f>กรอกข้อมูล!U31</f>
        <v>0</v>
      </c>
      <c r="AE33" s="99"/>
      <c r="AF33" s="99">
        <f>กรอกข้อมูล!V31</f>
        <v>0</v>
      </c>
      <c r="AG33" s="99"/>
      <c r="AH33" s="99">
        <f>กรอกข้อมูล!W31</f>
        <v>0</v>
      </c>
      <c r="AI33" s="99"/>
      <c r="AJ33" s="99">
        <f>กรอกข้อมูล!X31</f>
        <v>0</v>
      </c>
      <c r="AK33" s="99"/>
      <c r="AL33" s="99">
        <f>กรอกข้อมูล!Y31</f>
        <v>0</v>
      </c>
      <c r="AM33" s="99"/>
      <c r="AN33" s="100">
        <f>กรอกข้อมูล!Z31</f>
        <v>54</v>
      </c>
      <c r="AO33" s="101">
        <f>กรอกข้อมูล!AA31</f>
        <v>0</v>
      </c>
      <c r="AP33" s="101">
        <f>กรอกข้อมูล!AB31</f>
        <v>0</v>
      </c>
      <c r="AQ33" s="101">
        <f>กรอกข้อมูล!AC31</f>
        <v>0</v>
      </c>
      <c r="AR33" s="101">
        <f>กรอกข้อมูล!AD31</f>
        <v>0</v>
      </c>
      <c r="AS33" s="101">
        <f>กรอกข้อมูล!AE31</f>
        <v>0</v>
      </c>
      <c r="AT33" s="101">
        <f>กรอกข้อมูล!AF31</f>
        <v>0</v>
      </c>
      <c r="AU33" s="101">
        <f>กรอกข้อมูล!AG31</f>
      </c>
      <c r="AV33" s="102"/>
      <c r="AW33" s="103"/>
      <c r="AX33" s="104"/>
    </row>
    <row r="34" spans="1:50" ht="13.5" customHeight="1">
      <c r="A34" s="105">
        <v>27</v>
      </c>
      <c r="B34" s="96">
        <f>กรอกข้อมูล!F32</f>
        <v>0</v>
      </c>
      <c r="C34" s="97">
        <f>กรอกข้อมูล!G32</f>
        <v>0</v>
      </c>
      <c r="D34" s="98">
        <f>กรอกข้อมูล!H32</f>
        <v>0</v>
      </c>
      <c r="E34" s="99"/>
      <c r="F34" s="99">
        <f>กรอกข้อมูล!I32</f>
        <v>0</v>
      </c>
      <c r="G34" s="99"/>
      <c r="H34" s="99">
        <f>กรอกข้อมูล!J32</f>
        <v>0</v>
      </c>
      <c r="I34" s="99"/>
      <c r="J34" s="99">
        <f>กรอกข้อมูล!K32</f>
        <v>0</v>
      </c>
      <c r="K34" s="99"/>
      <c r="L34" s="99">
        <f>กรอกข้อมูล!L32</f>
        <v>0</v>
      </c>
      <c r="M34" s="99"/>
      <c r="N34" s="99">
        <f>กรอกข้อมูล!M32</f>
        <v>0</v>
      </c>
      <c r="O34" s="99"/>
      <c r="P34" s="99">
        <f>กรอกข้อมูล!N32</f>
        <v>0</v>
      </c>
      <c r="Q34" s="99"/>
      <c r="R34" s="99">
        <f>กรอกข้อมูล!O32</f>
        <v>0</v>
      </c>
      <c r="S34" s="99"/>
      <c r="T34" s="99">
        <f>กรอกข้อมูล!P32</f>
        <v>0</v>
      </c>
      <c r="U34" s="99"/>
      <c r="V34" s="99">
        <f>กรอกข้อมูล!Q32</f>
        <v>0</v>
      </c>
      <c r="W34" s="99"/>
      <c r="X34" s="99">
        <f>กรอกข้อมูล!R32</f>
        <v>0</v>
      </c>
      <c r="Y34" s="99"/>
      <c r="Z34" s="99">
        <f>กรอกข้อมูล!S32</f>
        <v>0</v>
      </c>
      <c r="AA34" s="99"/>
      <c r="AB34" s="99">
        <f>กรอกข้อมูล!T32</f>
        <v>0</v>
      </c>
      <c r="AC34" s="99"/>
      <c r="AD34" s="99">
        <f>กรอกข้อมูล!U32</f>
        <v>0</v>
      </c>
      <c r="AE34" s="99"/>
      <c r="AF34" s="99">
        <f>กรอกข้อมูล!V32</f>
        <v>0</v>
      </c>
      <c r="AG34" s="99"/>
      <c r="AH34" s="99">
        <f>กรอกข้อมูล!W32</f>
        <v>0</v>
      </c>
      <c r="AI34" s="99"/>
      <c r="AJ34" s="99">
        <f>กรอกข้อมูล!X32</f>
        <v>0</v>
      </c>
      <c r="AK34" s="99"/>
      <c r="AL34" s="99">
        <f>กรอกข้อมูล!Y32</f>
        <v>0</v>
      </c>
      <c r="AM34" s="99"/>
      <c r="AN34" s="100">
        <f>กรอกข้อมูล!Z32</f>
        <v>54</v>
      </c>
      <c r="AO34" s="101">
        <f>กรอกข้อมูล!AA32</f>
        <v>15.064516129032258</v>
      </c>
      <c r="AP34" s="101">
        <f>กรอกข้อมูล!AB32</f>
        <v>39.925</v>
      </c>
      <c r="AQ34" s="101">
        <f>กรอกข้อมูล!AC32</f>
        <v>0</v>
      </c>
      <c r="AR34" s="101">
        <f>กรอกข้อมูล!AD32</f>
        <v>0</v>
      </c>
      <c r="AS34" s="101">
        <f>กรอกข้อมูล!AE32</f>
        <v>13.2</v>
      </c>
      <c r="AT34" s="101">
        <f>กรอกข้อมูล!AF32</f>
        <v>0</v>
      </c>
      <c r="AU34" s="101">
        <f>กรอกข้อมูล!AG32</f>
        <v>0</v>
      </c>
      <c r="AV34" s="102"/>
      <c r="AW34" s="103"/>
      <c r="AX34" s="104"/>
    </row>
    <row r="35" spans="1:50" ht="13.5" customHeight="1">
      <c r="A35" s="105">
        <v>28</v>
      </c>
      <c r="B35" s="96">
        <f>กรอกข้อมูล!F33</f>
        <v>0</v>
      </c>
      <c r="C35" s="97">
        <f>กรอกข้อมูล!G33</f>
        <v>0</v>
      </c>
      <c r="D35" s="98">
        <f>กรอกข้อมูล!H33</f>
        <v>0</v>
      </c>
      <c r="E35" s="99"/>
      <c r="F35" s="99">
        <f>กรอกข้อมูล!I33</f>
        <v>0</v>
      </c>
      <c r="G35" s="99"/>
      <c r="H35" s="99">
        <f>กรอกข้อมูล!J33</f>
        <v>0</v>
      </c>
      <c r="I35" s="99"/>
      <c r="J35" s="99">
        <f>กรอกข้อมูล!K33</f>
        <v>0</v>
      </c>
      <c r="K35" s="99"/>
      <c r="L35" s="99">
        <f>กรอกข้อมูล!L33</f>
        <v>0</v>
      </c>
      <c r="M35" s="99"/>
      <c r="N35" s="99">
        <f>กรอกข้อมูล!M33</f>
        <v>0</v>
      </c>
      <c r="O35" s="99"/>
      <c r="P35" s="99">
        <f>กรอกข้อมูล!N33</f>
        <v>0</v>
      </c>
      <c r="Q35" s="99"/>
      <c r="R35" s="99">
        <f>กรอกข้อมูล!O33</f>
        <v>0</v>
      </c>
      <c r="S35" s="99"/>
      <c r="T35" s="99">
        <f>กรอกข้อมูล!P33</f>
        <v>0</v>
      </c>
      <c r="U35" s="99"/>
      <c r="V35" s="99">
        <f>กรอกข้อมูล!Q33</f>
        <v>0</v>
      </c>
      <c r="W35" s="99"/>
      <c r="X35" s="99">
        <f>กรอกข้อมูล!R33</f>
        <v>0</v>
      </c>
      <c r="Y35" s="99"/>
      <c r="Z35" s="99">
        <f>กรอกข้อมูล!S33</f>
        <v>0</v>
      </c>
      <c r="AA35" s="99"/>
      <c r="AB35" s="99">
        <f>กรอกข้อมูล!T33</f>
        <v>0</v>
      </c>
      <c r="AC35" s="99"/>
      <c r="AD35" s="99">
        <f>กรอกข้อมูล!U33</f>
        <v>0</v>
      </c>
      <c r="AE35" s="99"/>
      <c r="AF35" s="99">
        <f>กรอกข้อมูล!V33</f>
        <v>0</v>
      </c>
      <c r="AG35" s="99"/>
      <c r="AH35" s="99">
        <f>กรอกข้อมูล!W33</f>
        <v>0</v>
      </c>
      <c r="AI35" s="99"/>
      <c r="AJ35" s="99">
        <f>กรอกข้อมูล!X33</f>
        <v>0</v>
      </c>
      <c r="AK35" s="99"/>
      <c r="AL35" s="99">
        <f>กรอกข้อมูล!Y33</f>
        <v>0</v>
      </c>
      <c r="AM35" s="99"/>
      <c r="AN35" s="100">
        <f>กรอกข้อมูล!Z33</f>
        <v>0</v>
      </c>
      <c r="AO35" s="101">
        <f>กรอกข้อมูล!AA33</f>
        <v>0</v>
      </c>
      <c r="AP35" s="101">
        <f>กรอกข้อมูล!AB33</f>
        <v>0</v>
      </c>
      <c r="AQ35" s="101">
        <f>กรอกข้อมูล!AC33</f>
        <v>0</v>
      </c>
      <c r="AR35" s="101">
        <f>กรอกข้อมูล!AD33</f>
        <v>0</v>
      </c>
      <c r="AS35" s="101">
        <f>กรอกข้อมูล!AE33</f>
        <v>0</v>
      </c>
      <c r="AT35" s="101">
        <f>กรอกข้อมูล!AF33</f>
        <v>0</v>
      </c>
      <c r="AU35" s="101">
        <f>กรอกข้อมูล!AG33</f>
        <v>0</v>
      </c>
      <c r="AV35" s="102"/>
      <c r="AW35" s="103"/>
      <c r="AX35" s="104"/>
    </row>
    <row r="36" spans="1:50" ht="13.5" customHeight="1">
      <c r="A36" s="105">
        <v>29</v>
      </c>
      <c r="B36" s="96">
        <f>กรอกข้อมูล!F34</f>
        <v>0</v>
      </c>
      <c r="C36" s="97">
        <f>กรอกข้อมูล!G34</f>
        <v>0</v>
      </c>
      <c r="D36" s="98">
        <f>กรอกข้อมูล!H34</f>
        <v>0</v>
      </c>
      <c r="E36" s="99"/>
      <c r="F36" s="99">
        <f>กรอกข้อมูล!I34</f>
        <v>0</v>
      </c>
      <c r="G36" s="99"/>
      <c r="H36" s="99">
        <f>กรอกข้อมูล!J34</f>
        <v>0</v>
      </c>
      <c r="I36" s="99"/>
      <c r="J36" s="99">
        <f>กรอกข้อมูล!K34</f>
        <v>0</v>
      </c>
      <c r="K36" s="99"/>
      <c r="L36" s="99">
        <f>กรอกข้อมูล!L34</f>
        <v>0</v>
      </c>
      <c r="M36" s="99"/>
      <c r="N36" s="99">
        <f>กรอกข้อมูล!M34</f>
        <v>0</v>
      </c>
      <c r="O36" s="99"/>
      <c r="P36" s="99">
        <f>กรอกข้อมูล!N34</f>
        <v>0</v>
      </c>
      <c r="Q36" s="99"/>
      <c r="R36" s="99">
        <f>กรอกข้อมูล!O34</f>
        <v>0</v>
      </c>
      <c r="S36" s="99"/>
      <c r="T36" s="99">
        <f>กรอกข้อมูล!P34</f>
        <v>0</v>
      </c>
      <c r="U36" s="99"/>
      <c r="V36" s="99">
        <f>กรอกข้อมูล!Q34</f>
        <v>0</v>
      </c>
      <c r="W36" s="99"/>
      <c r="X36" s="99">
        <f>กรอกข้อมูล!R34</f>
        <v>0</v>
      </c>
      <c r="Y36" s="99"/>
      <c r="Z36" s="99">
        <f>กรอกข้อมูล!S34</f>
        <v>0</v>
      </c>
      <c r="AA36" s="99"/>
      <c r="AB36" s="99">
        <f>กรอกข้อมูล!T34</f>
        <v>0</v>
      </c>
      <c r="AC36" s="99"/>
      <c r="AD36" s="99">
        <f>กรอกข้อมูล!U34</f>
        <v>0</v>
      </c>
      <c r="AE36" s="99"/>
      <c r="AF36" s="99">
        <f>กรอกข้อมูล!V34</f>
        <v>0</v>
      </c>
      <c r="AG36" s="99"/>
      <c r="AH36" s="99">
        <f>กรอกข้อมูล!W34</f>
        <v>0</v>
      </c>
      <c r="AI36" s="99"/>
      <c r="AJ36" s="99">
        <f>กรอกข้อมูล!X34</f>
        <v>0</v>
      </c>
      <c r="AK36" s="99"/>
      <c r="AL36" s="99">
        <f>กรอกข้อมูล!Y34</f>
        <v>0</v>
      </c>
      <c r="AM36" s="99"/>
      <c r="AN36" s="100">
        <f>กรอกข้อมูล!Z34</f>
        <v>0</v>
      </c>
      <c r="AO36" s="101">
        <f>กรอกข้อมูล!AA34</f>
        <v>0</v>
      </c>
      <c r="AP36" s="101">
        <f>กรอกข้อมูล!AB34</f>
        <v>0</v>
      </c>
      <c r="AQ36" s="101">
        <f>กรอกข้อมูล!AC34</f>
        <v>0</v>
      </c>
      <c r="AR36" s="101">
        <f>กรอกข้อมูล!AD34</f>
        <v>0</v>
      </c>
      <c r="AS36" s="101">
        <f>กรอกข้อมูล!AE34</f>
        <v>0</v>
      </c>
      <c r="AT36" s="101">
        <f>กรอกข้อมูล!AF34</f>
        <v>0</v>
      </c>
      <c r="AU36" s="101">
        <f>กรอกข้อมูล!AG34</f>
        <v>0</v>
      </c>
      <c r="AV36" s="102"/>
      <c r="AW36" s="103"/>
      <c r="AX36" s="104"/>
    </row>
    <row r="37" spans="1:50" ht="13.5" customHeight="1">
      <c r="A37" s="105">
        <v>30</v>
      </c>
      <c r="B37" s="96">
        <f>กรอกข้อมูล!F35</f>
        <v>0</v>
      </c>
      <c r="C37" s="97">
        <f>กรอกข้อมูล!G35</f>
        <v>0</v>
      </c>
      <c r="D37" s="98">
        <f>กรอกข้อมูล!H35</f>
        <v>0</v>
      </c>
      <c r="E37" s="99"/>
      <c r="F37" s="99">
        <f>กรอกข้อมูล!I35</f>
        <v>0</v>
      </c>
      <c r="G37" s="99"/>
      <c r="H37" s="99">
        <f>กรอกข้อมูล!J35</f>
        <v>0</v>
      </c>
      <c r="I37" s="99"/>
      <c r="J37" s="99">
        <f>กรอกข้อมูล!K35</f>
        <v>0</v>
      </c>
      <c r="K37" s="99"/>
      <c r="L37" s="99">
        <f>กรอกข้อมูล!L35</f>
        <v>0</v>
      </c>
      <c r="M37" s="99"/>
      <c r="N37" s="99">
        <f>กรอกข้อมูล!M35</f>
        <v>0</v>
      </c>
      <c r="O37" s="99"/>
      <c r="P37" s="99">
        <f>กรอกข้อมูล!N35</f>
        <v>0</v>
      </c>
      <c r="Q37" s="99"/>
      <c r="R37" s="99">
        <f>กรอกข้อมูล!O35</f>
        <v>0</v>
      </c>
      <c r="S37" s="99"/>
      <c r="T37" s="99">
        <f>กรอกข้อมูล!P35</f>
        <v>0</v>
      </c>
      <c r="U37" s="99"/>
      <c r="V37" s="99">
        <f>กรอกข้อมูล!Q35</f>
        <v>0</v>
      </c>
      <c r="W37" s="99"/>
      <c r="X37" s="99">
        <f>กรอกข้อมูล!R35</f>
        <v>0</v>
      </c>
      <c r="Y37" s="99"/>
      <c r="Z37" s="99">
        <f>กรอกข้อมูล!S35</f>
        <v>0</v>
      </c>
      <c r="AA37" s="99"/>
      <c r="AB37" s="99">
        <f>กรอกข้อมูล!T35</f>
        <v>0</v>
      </c>
      <c r="AC37" s="99"/>
      <c r="AD37" s="99">
        <f>กรอกข้อมูล!U35</f>
        <v>0</v>
      </c>
      <c r="AE37" s="99"/>
      <c r="AF37" s="99">
        <f>กรอกข้อมูล!V35</f>
        <v>0</v>
      </c>
      <c r="AG37" s="99"/>
      <c r="AH37" s="99">
        <f>กรอกข้อมูล!W35</f>
        <v>0</v>
      </c>
      <c r="AI37" s="99"/>
      <c r="AJ37" s="99">
        <f>กรอกข้อมูล!X35</f>
        <v>0</v>
      </c>
      <c r="AK37" s="99"/>
      <c r="AL37" s="99">
        <f>กรอกข้อมูล!Y35</f>
        <v>0</v>
      </c>
      <c r="AM37" s="99"/>
      <c r="AN37" s="100">
        <f>กรอกข้อมูล!Z35</f>
        <v>0</v>
      </c>
      <c r="AO37" s="101">
        <f>กรอกข้อมูล!AA35</f>
        <v>0</v>
      </c>
      <c r="AP37" s="101">
        <f>กรอกข้อมูล!AB35</f>
        <v>0</v>
      </c>
      <c r="AQ37" s="101">
        <f>กรอกข้อมูล!AC35</f>
        <v>0</v>
      </c>
      <c r="AR37" s="101">
        <f>กรอกข้อมูล!AD35</f>
        <v>0</v>
      </c>
      <c r="AS37" s="101">
        <f>กรอกข้อมูล!AE35</f>
        <v>0</v>
      </c>
      <c r="AT37" s="101">
        <f>กรอกข้อมูล!AF35</f>
        <v>0</v>
      </c>
      <c r="AU37" s="101">
        <f>กรอกข้อมูล!AG35</f>
        <v>0</v>
      </c>
      <c r="AV37" s="102"/>
      <c r="AW37" s="103"/>
      <c r="AX37" s="104"/>
    </row>
    <row r="38" spans="1:50" ht="13.5" customHeight="1">
      <c r="A38" s="105">
        <v>31</v>
      </c>
      <c r="B38" s="96">
        <f>กรอกข้อมูล!F36</f>
        <v>0</v>
      </c>
      <c r="C38" s="97">
        <f>กรอกข้อมูล!G36</f>
        <v>0</v>
      </c>
      <c r="D38" s="98">
        <f>กรอกข้อมูล!H36</f>
        <v>0</v>
      </c>
      <c r="E38" s="99"/>
      <c r="F38" s="99">
        <f>กรอกข้อมูล!I36</f>
        <v>0</v>
      </c>
      <c r="G38" s="99"/>
      <c r="H38" s="99">
        <f>กรอกข้อมูล!J36</f>
        <v>0</v>
      </c>
      <c r="I38" s="99"/>
      <c r="J38" s="99">
        <f>กรอกข้อมูล!K36</f>
        <v>0</v>
      </c>
      <c r="K38" s="99"/>
      <c r="L38" s="99">
        <f>กรอกข้อมูล!L36</f>
        <v>0</v>
      </c>
      <c r="M38" s="99"/>
      <c r="N38" s="99">
        <f>กรอกข้อมูล!M36</f>
        <v>0</v>
      </c>
      <c r="O38" s="99"/>
      <c r="P38" s="99">
        <f>กรอกข้อมูล!N36</f>
        <v>0</v>
      </c>
      <c r="Q38" s="99"/>
      <c r="R38" s="99">
        <f>กรอกข้อมูล!O36</f>
        <v>0</v>
      </c>
      <c r="S38" s="99"/>
      <c r="T38" s="99">
        <f>กรอกข้อมูล!P36</f>
        <v>0</v>
      </c>
      <c r="U38" s="99"/>
      <c r="V38" s="99">
        <f>กรอกข้อมูล!Q36</f>
        <v>0</v>
      </c>
      <c r="W38" s="99"/>
      <c r="X38" s="99">
        <f>กรอกข้อมูล!R36</f>
        <v>0</v>
      </c>
      <c r="Y38" s="99"/>
      <c r="Z38" s="99">
        <f>กรอกข้อมูล!S36</f>
        <v>0</v>
      </c>
      <c r="AA38" s="99"/>
      <c r="AB38" s="99">
        <f>กรอกข้อมูล!T36</f>
        <v>0</v>
      </c>
      <c r="AC38" s="99"/>
      <c r="AD38" s="99">
        <f>กรอกข้อมูล!U36</f>
        <v>0</v>
      </c>
      <c r="AE38" s="99"/>
      <c r="AF38" s="99">
        <f>กรอกข้อมูล!V36</f>
        <v>0</v>
      </c>
      <c r="AG38" s="99"/>
      <c r="AH38" s="99">
        <f>กรอกข้อมูล!W36</f>
        <v>0</v>
      </c>
      <c r="AI38" s="99"/>
      <c r="AJ38" s="99">
        <f>กรอกข้อมูล!X36</f>
        <v>0</v>
      </c>
      <c r="AK38" s="99"/>
      <c r="AL38" s="99">
        <f>กรอกข้อมูล!Y36</f>
        <v>0</v>
      </c>
      <c r="AM38" s="99"/>
      <c r="AN38" s="100">
        <f>กรอกข้อมูล!Z36</f>
        <v>0</v>
      </c>
      <c r="AO38" s="101">
        <f>กรอกข้อมูล!AA36</f>
        <v>0</v>
      </c>
      <c r="AP38" s="101">
        <f>กรอกข้อมูล!AB36</f>
        <v>0</v>
      </c>
      <c r="AQ38" s="101">
        <f>กรอกข้อมูล!AC36</f>
        <v>0</v>
      </c>
      <c r="AR38" s="101">
        <f>กรอกข้อมูล!AD36</f>
        <v>0</v>
      </c>
      <c r="AS38" s="101">
        <f>กรอกข้อมูล!AE36</f>
        <v>0</v>
      </c>
      <c r="AT38" s="101">
        <f>กรอกข้อมูล!AF36</f>
        <v>0</v>
      </c>
      <c r="AU38" s="101">
        <f>กรอกข้อมูล!AG36</f>
        <v>0</v>
      </c>
      <c r="AV38" s="102"/>
      <c r="AW38" s="103"/>
      <c r="AX38" s="104"/>
    </row>
    <row r="39" spans="1:50" ht="13.5" customHeight="1">
      <c r="A39" s="105">
        <v>32</v>
      </c>
      <c r="B39" s="96">
        <f>กรอกข้อมูล!F37</f>
        <v>0</v>
      </c>
      <c r="C39" s="97">
        <f>กรอกข้อมูล!G37</f>
        <v>0</v>
      </c>
      <c r="D39" s="98">
        <f>กรอกข้อมูล!H37</f>
        <v>0</v>
      </c>
      <c r="E39" s="99"/>
      <c r="F39" s="99">
        <f>กรอกข้อมูล!I37</f>
        <v>0</v>
      </c>
      <c r="G39" s="99"/>
      <c r="H39" s="99">
        <f>กรอกข้อมูล!J37</f>
        <v>0</v>
      </c>
      <c r="I39" s="99"/>
      <c r="J39" s="99">
        <f>กรอกข้อมูล!K37</f>
        <v>0</v>
      </c>
      <c r="K39" s="99"/>
      <c r="L39" s="99">
        <f>กรอกข้อมูล!L37</f>
        <v>0</v>
      </c>
      <c r="M39" s="99"/>
      <c r="N39" s="99">
        <f>กรอกข้อมูล!M37</f>
        <v>0</v>
      </c>
      <c r="O39" s="99"/>
      <c r="P39" s="99">
        <f>กรอกข้อมูล!N37</f>
        <v>0</v>
      </c>
      <c r="Q39" s="99"/>
      <c r="R39" s="99">
        <f>กรอกข้อมูล!O37</f>
        <v>0</v>
      </c>
      <c r="S39" s="99"/>
      <c r="T39" s="99">
        <f>กรอกข้อมูล!P37</f>
        <v>0</v>
      </c>
      <c r="U39" s="99"/>
      <c r="V39" s="99">
        <f>กรอกข้อมูล!Q37</f>
        <v>0</v>
      </c>
      <c r="W39" s="99"/>
      <c r="X39" s="99">
        <f>กรอกข้อมูล!R37</f>
        <v>0</v>
      </c>
      <c r="Y39" s="99"/>
      <c r="Z39" s="99">
        <f>กรอกข้อมูล!S37</f>
        <v>0</v>
      </c>
      <c r="AA39" s="99"/>
      <c r="AB39" s="99">
        <f>กรอกข้อมูล!T37</f>
        <v>0</v>
      </c>
      <c r="AC39" s="99"/>
      <c r="AD39" s="99">
        <f>กรอกข้อมูล!U37</f>
        <v>0</v>
      </c>
      <c r="AE39" s="99"/>
      <c r="AF39" s="99">
        <f>กรอกข้อมูล!V37</f>
        <v>0</v>
      </c>
      <c r="AG39" s="99"/>
      <c r="AH39" s="99">
        <f>กรอกข้อมูล!W37</f>
        <v>0</v>
      </c>
      <c r="AI39" s="99"/>
      <c r="AJ39" s="99">
        <f>กรอกข้อมูล!X37</f>
        <v>0</v>
      </c>
      <c r="AK39" s="99"/>
      <c r="AL39" s="99">
        <f>กรอกข้อมูล!Y37</f>
        <v>0</v>
      </c>
      <c r="AM39" s="99"/>
      <c r="AN39" s="100">
        <f>กรอกข้อมูล!Z37</f>
        <v>0</v>
      </c>
      <c r="AO39" s="101">
        <f>กรอกข้อมูล!AA37</f>
        <v>0</v>
      </c>
      <c r="AP39" s="101">
        <f>กรอกข้อมูล!AB37</f>
        <v>0</v>
      </c>
      <c r="AQ39" s="101">
        <f>กรอกข้อมูล!AC37</f>
        <v>0</v>
      </c>
      <c r="AR39" s="101">
        <f>กรอกข้อมูล!AD37</f>
        <v>0</v>
      </c>
      <c r="AS39" s="101">
        <f>กรอกข้อมูล!AE37</f>
        <v>0</v>
      </c>
      <c r="AT39" s="101">
        <f>กรอกข้อมูล!AF37</f>
        <v>0</v>
      </c>
      <c r="AU39" s="101">
        <f>กรอกข้อมูล!AG37</f>
        <v>0</v>
      </c>
      <c r="AV39" s="102"/>
      <c r="AW39" s="103"/>
      <c r="AX39" s="104"/>
    </row>
    <row r="40" spans="1:50" ht="13.5" customHeight="1">
      <c r="A40" s="105">
        <v>33</v>
      </c>
      <c r="B40" s="96">
        <f>กรอกข้อมูล!F38</f>
        <v>0</v>
      </c>
      <c r="C40" s="97">
        <f>กรอกข้อมูล!G38</f>
        <v>0</v>
      </c>
      <c r="D40" s="98">
        <f>กรอกข้อมูล!H38</f>
        <v>0</v>
      </c>
      <c r="E40" s="99"/>
      <c r="F40" s="99">
        <f>กรอกข้อมูล!I38</f>
        <v>0</v>
      </c>
      <c r="G40" s="99"/>
      <c r="H40" s="99">
        <f>กรอกข้อมูล!J38</f>
        <v>0</v>
      </c>
      <c r="I40" s="99"/>
      <c r="J40" s="99">
        <f>กรอกข้อมูล!K38</f>
        <v>0</v>
      </c>
      <c r="K40" s="99"/>
      <c r="L40" s="99">
        <f>กรอกข้อมูล!L38</f>
        <v>0</v>
      </c>
      <c r="M40" s="99"/>
      <c r="N40" s="99">
        <f>กรอกข้อมูล!M38</f>
        <v>0</v>
      </c>
      <c r="O40" s="99"/>
      <c r="P40" s="99">
        <f>กรอกข้อมูล!N38</f>
        <v>0</v>
      </c>
      <c r="Q40" s="99"/>
      <c r="R40" s="99">
        <f>กรอกข้อมูล!O38</f>
        <v>0</v>
      </c>
      <c r="S40" s="99"/>
      <c r="T40" s="99">
        <f>กรอกข้อมูล!P38</f>
        <v>0</v>
      </c>
      <c r="U40" s="99"/>
      <c r="V40" s="99">
        <f>กรอกข้อมูล!Q38</f>
        <v>0</v>
      </c>
      <c r="W40" s="99"/>
      <c r="X40" s="99">
        <f>กรอกข้อมูล!R38</f>
        <v>0</v>
      </c>
      <c r="Y40" s="99"/>
      <c r="Z40" s="99">
        <f>กรอกข้อมูล!S38</f>
        <v>0</v>
      </c>
      <c r="AA40" s="99"/>
      <c r="AB40" s="99">
        <f>กรอกข้อมูล!T38</f>
        <v>0</v>
      </c>
      <c r="AC40" s="99"/>
      <c r="AD40" s="99">
        <f>กรอกข้อมูล!U38</f>
        <v>0</v>
      </c>
      <c r="AE40" s="99"/>
      <c r="AF40" s="99">
        <f>กรอกข้อมูล!V38</f>
        <v>0</v>
      </c>
      <c r="AG40" s="99"/>
      <c r="AH40" s="99">
        <f>กรอกข้อมูล!W38</f>
        <v>0</v>
      </c>
      <c r="AI40" s="99"/>
      <c r="AJ40" s="99">
        <f>กรอกข้อมูล!X38</f>
        <v>0</v>
      </c>
      <c r="AK40" s="99"/>
      <c r="AL40" s="99">
        <f>กรอกข้อมูล!Y38</f>
        <v>0</v>
      </c>
      <c r="AM40" s="99"/>
      <c r="AN40" s="100">
        <f>กรอกข้อมูล!Z38</f>
        <v>0</v>
      </c>
      <c r="AO40" s="101">
        <f>กรอกข้อมูล!AA38</f>
        <v>0</v>
      </c>
      <c r="AP40" s="101">
        <f>กรอกข้อมูล!AB38</f>
        <v>0</v>
      </c>
      <c r="AQ40" s="101">
        <f>กรอกข้อมูล!AC38</f>
        <v>0</v>
      </c>
      <c r="AR40" s="101">
        <f>กรอกข้อมูล!AD38</f>
        <v>0</v>
      </c>
      <c r="AS40" s="101">
        <f>กรอกข้อมูล!AE38</f>
        <v>0</v>
      </c>
      <c r="AT40" s="101">
        <f>กรอกข้อมูล!AF38</f>
        <v>0</v>
      </c>
      <c r="AU40" s="101">
        <f>กรอกข้อมูล!AG38</f>
        <v>0</v>
      </c>
      <c r="AV40" s="102"/>
      <c r="AW40" s="103"/>
      <c r="AX40" s="104"/>
    </row>
    <row r="41" spans="1:50" ht="13.5" customHeight="1">
      <c r="A41" s="105">
        <v>34</v>
      </c>
      <c r="B41" s="96">
        <f>กรอกข้อมูล!F39</f>
        <v>0</v>
      </c>
      <c r="C41" s="97">
        <f>กรอกข้อมูล!G39</f>
        <v>0</v>
      </c>
      <c r="D41" s="98">
        <f>กรอกข้อมูล!H39</f>
        <v>0</v>
      </c>
      <c r="E41" s="99"/>
      <c r="F41" s="99">
        <f>กรอกข้อมูล!I39</f>
        <v>0</v>
      </c>
      <c r="G41" s="99"/>
      <c r="H41" s="99">
        <f>กรอกข้อมูล!J39</f>
        <v>0</v>
      </c>
      <c r="I41" s="99"/>
      <c r="J41" s="99">
        <f>กรอกข้อมูล!K39</f>
        <v>0</v>
      </c>
      <c r="K41" s="99"/>
      <c r="L41" s="99">
        <f>กรอกข้อมูล!L39</f>
        <v>0</v>
      </c>
      <c r="M41" s="99"/>
      <c r="N41" s="99">
        <f>กรอกข้อมูล!M39</f>
        <v>0</v>
      </c>
      <c r="O41" s="99"/>
      <c r="P41" s="99">
        <f>กรอกข้อมูล!N39</f>
        <v>0</v>
      </c>
      <c r="Q41" s="99"/>
      <c r="R41" s="99">
        <f>กรอกข้อมูล!O39</f>
        <v>0</v>
      </c>
      <c r="S41" s="99"/>
      <c r="T41" s="99">
        <f>กรอกข้อมูล!P39</f>
        <v>0</v>
      </c>
      <c r="U41" s="99"/>
      <c r="V41" s="99">
        <f>กรอกข้อมูล!Q39</f>
        <v>0</v>
      </c>
      <c r="W41" s="99"/>
      <c r="X41" s="99">
        <f>กรอกข้อมูล!R39</f>
        <v>0</v>
      </c>
      <c r="Y41" s="99"/>
      <c r="Z41" s="99">
        <f>กรอกข้อมูล!S39</f>
        <v>0</v>
      </c>
      <c r="AA41" s="99"/>
      <c r="AB41" s="99">
        <f>กรอกข้อมูล!T39</f>
        <v>0</v>
      </c>
      <c r="AC41" s="99"/>
      <c r="AD41" s="99">
        <f>กรอกข้อมูล!U39</f>
        <v>0</v>
      </c>
      <c r="AE41" s="99"/>
      <c r="AF41" s="99">
        <f>กรอกข้อมูล!V39</f>
        <v>0</v>
      </c>
      <c r="AG41" s="99"/>
      <c r="AH41" s="99">
        <f>กรอกข้อมูล!W39</f>
        <v>0</v>
      </c>
      <c r="AI41" s="99"/>
      <c r="AJ41" s="99">
        <f>กรอกข้อมูล!X39</f>
        <v>0</v>
      </c>
      <c r="AK41" s="99"/>
      <c r="AL41" s="99">
        <f>กรอกข้อมูล!Y39</f>
        <v>0</v>
      </c>
      <c r="AM41" s="99"/>
      <c r="AN41" s="100">
        <f>กรอกข้อมูล!Z39</f>
        <v>54</v>
      </c>
      <c r="AO41" s="101">
        <f>กรอกข้อมูล!AA39</f>
        <v>0</v>
      </c>
      <c r="AP41" s="101">
        <f>กรอกข้อมูล!AB39</f>
        <v>0</v>
      </c>
      <c r="AQ41" s="101">
        <f>กรอกข้อมูล!AC39</f>
        <v>0</v>
      </c>
      <c r="AR41" s="101">
        <f>กรอกข้อมูล!AD39</f>
        <v>0</v>
      </c>
      <c r="AS41" s="101">
        <f>กรอกข้อมูล!AE39</f>
        <v>0</v>
      </c>
      <c r="AT41" s="101">
        <f>กรอกข้อมูล!AF39</f>
        <v>0</v>
      </c>
      <c r="AU41" s="101">
        <f>กรอกข้อมูล!AG39</f>
      </c>
      <c r="AV41" s="102"/>
      <c r="AW41" s="103"/>
      <c r="AX41" s="104"/>
    </row>
    <row r="42" spans="1:50" ht="13.5" customHeight="1">
      <c r="A42" s="106">
        <v>35</v>
      </c>
      <c r="B42" s="107">
        <f>กรอกข้อมูล!F40</f>
        <v>0</v>
      </c>
      <c r="C42" s="108">
        <f>กรอกข้อมูล!G40</f>
        <v>0</v>
      </c>
      <c r="D42" s="109">
        <f>กรอกข้อมูล!H40</f>
        <v>0</v>
      </c>
      <c r="E42" s="110"/>
      <c r="F42" s="110">
        <f>กรอกข้อมูล!I40</f>
        <v>0</v>
      </c>
      <c r="G42" s="110"/>
      <c r="H42" s="110">
        <f>กรอกข้อมูล!J40</f>
        <v>0</v>
      </c>
      <c r="I42" s="110"/>
      <c r="J42" s="110">
        <f>กรอกข้อมูล!K40</f>
        <v>0</v>
      </c>
      <c r="K42" s="110"/>
      <c r="L42" s="110">
        <f>กรอกข้อมูล!L40</f>
        <v>0</v>
      </c>
      <c r="M42" s="110"/>
      <c r="N42" s="110">
        <f>กรอกข้อมูล!M40</f>
        <v>0</v>
      </c>
      <c r="O42" s="110"/>
      <c r="P42" s="110">
        <f>กรอกข้อมูล!N40</f>
        <v>0</v>
      </c>
      <c r="Q42" s="110"/>
      <c r="R42" s="110">
        <f>กรอกข้อมูล!O40</f>
        <v>0</v>
      </c>
      <c r="S42" s="110"/>
      <c r="T42" s="110">
        <f>กรอกข้อมูล!P40</f>
        <v>0</v>
      </c>
      <c r="U42" s="110"/>
      <c r="V42" s="110">
        <f>กรอกข้อมูล!Q40</f>
        <v>0</v>
      </c>
      <c r="W42" s="110"/>
      <c r="X42" s="110">
        <f>กรอกข้อมูล!R40</f>
        <v>0</v>
      </c>
      <c r="Y42" s="110"/>
      <c r="Z42" s="110">
        <f>กรอกข้อมูล!S40</f>
        <v>0</v>
      </c>
      <c r="AA42" s="110"/>
      <c r="AB42" s="110">
        <f>กรอกข้อมูล!T40</f>
        <v>0</v>
      </c>
      <c r="AC42" s="110"/>
      <c r="AD42" s="110">
        <f>กรอกข้อมูล!U40</f>
        <v>0</v>
      </c>
      <c r="AE42" s="110"/>
      <c r="AF42" s="110">
        <f>กรอกข้อมูล!V40</f>
        <v>0</v>
      </c>
      <c r="AG42" s="110"/>
      <c r="AH42" s="110">
        <f>กรอกข้อมูล!W40</f>
        <v>0</v>
      </c>
      <c r="AI42" s="110"/>
      <c r="AJ42" s="110">
        <f>กรอกข้อมูล!X40</f>
        <v>0</v>
      </c>
      <c r="AK42" s="110"/>
      <c r="AL42" s="110">
        <f>กรอกข้อมูล!Y40</f>
        <v>0</v>
      </c>
      <c r="AM42" s="110"/>
      <c r="AN42" s="111">
        <f>กรอกข้อมูล!Z40</f>
        <v>54</v>
      </c>
      <c r="AO42" s="112">
        <f>กรอกข้อมูล!AA40</f>
        <v>0</v>
      </c>
      <c r="AP42" s="112">
        <f>กรอกข้อมูล!AB40</f>
        <v>0</v>
      </c>
      <c r="AQ42" s="112">
        <f>กรอกข้อมูล!AC40</f>
        <v>0</v>
      </c>
      <c r="AR42" s="112">
        <f>กรอกข้อมูล!AD40</f>
        <v>0</v>
      </c>
      <c r="AS42" s="112">
        <f>กรอกข้อมูล!AE40</f>
        <v>0</v>
      </c>
      <c r="AT42" s="112">
        <f>กรอกข้อมูล!AF40</f>
        <v>0</v>
      </c>
      <c r="AU42" s="112">
        <f>กรอกข้อมูล!AG40</f>
      </c>
      <c r="AV42" s="113"/>
      <c r="AW42" s="114"/>
      <c r="AX42" s="115"/>
    </row>
  </sheetData>
  <sheetProtection/>
  <mergeCells count="73">
    <mergeCell ref="AL5:AM5"/>
    <mergeCell ref="R5:S5"/>
    <mergeCell ref="T5:U5"/>
    <mergeCell ref="V5:W5"/>
    <mergeCell ref="X5:Y5"/>
    <mergeCell ref="Z5:AA5"/>
    <mergeCell ref="AL4:AM4"/>
    <mergeCell ref="D5:E5"/>
    <mergeCell ref="F5:G5"/>
    <mergeCell ref="H5:I5"/>
    <mergeCell ref="J5:K5"/>
    <mergeCell ref="L5:M5"/>
    <mergeCell ref="N5:O5"/>
    <mergeCell ref="AD5:AE5"/>
    <mergeCell ref="AF5:AG5"/>
    <mergeCell ref="AH5:AI5"/>
    <mergeCell ref="Z4:AA4"/>
    <mergeCell ref="AB4:AC4"/>
    <mergeCell ref="AD4:AE4"/>
    <mergeCell ref="AB5:AC5"/>
    <mergeCell ref="AH4:AI4"/>
    <mergeCell ref="AJ4:AK4"/>
    <mergeCell ref="AJ5:AK5"/>
    <mergeCell ref="AT2:AT6"/>
    <mergeCell ref="AF4:AG4"/>
    <mergeCell ref="J4:K4"/>
    <mergeCell ref="L4:M4"/>
    <mergeCell ref="N4:O4"/>
    <mergeCell ref="P4:Q4"/>
    <mergeCell ref="R4:S4"/>
    <mergeCell ref="T4:U4"/>
    <mergeCell ref="P5:Q5"/>
    <mergeCell ref="V4:W4"/>
    <mergeCell ref="AS2:AS6"/>
    <mergeCell ref="AL6:AM6"/>
    <mergeCell ref="AH6:AI6"/>
    <mergeCell ref="AO2:AR2"/>
    <mergeCell ref="AJ6:AK6"/>
    <mergeCell ref="AQ4:AQ6"/>
    <mergeCell ref="AR4:AR6"/>
    <mergeCell ref="AO4:AO6"/>
    <mergeCell ref="S1:AH2"/>
    <mergeCell ref="AI1:AX1"/>
    <mergeCell ref="P6:Q6"/>
    <mergeCell ref="R6:S6"/>
    <mergeCell ref="H6:I6"/>
    <mergeCell ref="F6:G6"/>
    <mergeCell ref="AI2:AN2"/>
    <mergeCell ref="AP4:AP6"/>
    <mergeCell ref="AB6:AC6"/>
    <mergeCell ref="AD6:AE6"/>
    <mergeCell ref="AN6:AN7"/>
    <mergeCell ref="X4:Y4"/>
    <mergeCell ref="X6:Y6"/>
    <mergeCell ref="D4:E4"/>
    <mergeCell ref="F4:G4"/>
    <mergeCell ref="H4:I4"/>
    <mergeCell ref="AF6:AG6"/>
    <mergeCell ref="A1:B1"/>
    <mergeCell ref="D1:R1"/>
    <mergeCell ref="A4:A7"/>
    <mergeCell ref="J6:K6"/>
    <mergeCell ref="L6:M6"/>
    <mergeCell ref="AU2:AU7"/>
    <mergeCell ref="AV2:AV7"/>
    <mergeCell ref="AW2:AW7"/>
    <mergeCell ref="AX2:AX7"/>
    <mergeCell ref="A2:R2"/>
    <mergeCell ref="Z6:AA6"/>
    <mergeCell ref="N6:O6"/>
    <mergeCell ref="D6:E6"/>
    <mergeCell ref="T6:U6"/>
    <mergeCell ref="V6:W6"/>
  </mergeCells>
  <conditionalFormatting sqref="D4:AM4">
    <cfRule type="cellIs" priority="12" dxfId="55" operator="equal" stopIfTrue="1">
      <formula>0</formula>
    </cfRule>
  </conditionalFormatting>
  <conditionalFormatting sqref="B8:C8">
    <cfRule type="cellIs" priority="11" dxfId="55" operator="equal" stopIfTrue="1">
      <formula>0</formula>
    </cfRule>
  </conditionalFormatting>
  <conditionalFormatting sqref="D8:AP8 AS8:AX8 AU9:AU42">
    <cfRule type="expression" priority="10" dxfId="55" stopIfTrue="1">
      <formula>$B8=0</formula>
    </cfRule>
  </conditionalFormatting>
  <conditionalFormatting sqref="D8:AM8">
    <cfRule type="cellIs" priority="9" dxfId="55" operator="equal">
      <formula>0</formula>
    </cfRule>
  </conditionalFormatting>
  <conditionalFormatting sqref="B9:C42">
    <cfRule type="cellIs" priority="5" dxfId="55" operator="equal" stopIfTrue="1">
      <formula>0</formula>
    </cfRule>
  </conditionalFormatting>
  <conditionalFormatting sqref="D21:AT42 D9:AP20 AS9:AT20 AQ8:AR20 AV9:AX42">
    <cfRule type="expression" priority="4" dxfId="55" stopIfTrue="1">
      <formula>$B8=0</formula>
    </cfRule>
  </conditionalFormatting>
  <conditionalFormatting sqref="D9:AM42">
    <cfRule type="cellIs" priority="3" dxfId="55" operator="equal">
      <formula>0</formula>
    </cfRule>
  </conditionalFormatting>
  <conditionalFormatting sqref="AQ8:AR42">
    <cfRule type="cellIs" priority="2" dxfId="55" operator="equal" stopIfTrue="1">
      <formula>0</formula>
    </cfRule>
  </conditionalFormatting>
  <conditionalFormatting sqref="AO4:AR7">
    <cfRule type="cellIs" priority="1" dxfId="55" operator="equal" stopIfTrue="1">
      <formula>0</formula>
    </cfRule>
  </conditionalFormatting>
  <printOptions/>
  <pageMargins left="0.23" right="0.11811023622047245" top="0.13" bottom="0.11811023622047245" header="0.13" footer="0.13"/>
  <pageSetup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Windows User</cp:lastModifiedBy>
  <cp:lastPrinted>2017-09-22T06:16:34Z</cp:lastPrinted>
  <dcterms:created xsi:type="dcterms:W3CDTF">2011-08-18T08:12:30Z</dcterms:created>
  <dcterms:modified xsi:type="dcterms:W3CDTF">2017-09-24T06:20:02Z</dcterms:modified>
  <cp:category/>
  <cp:version/>
  <cp:contentType/>
  <cp:contentStatus/>
</cp:coreProperties>
</file>